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4035" yWindow="345" windowWidth="20085" windowHeight="12420" activeTab="0"/>
  </bookViews>
  <sheets>
    <sheet name="Analysis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<sst xmlns="http://schemas.openxmlformats.org/spreadsheetml/2006/main" count="47" uniqueCount="44">
  <si>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Radio Field level in dBm</t>
  </si>
  <si>
    <t>Operating frequency in Ghz ( from 0,001 up to 999 Ghz)</t>
  </si>
  <si>
    <t>Antenna output level by Clear Sky ideal conditions OK?</t>
  </si>
  <si>
    <t>Add Gas+rain NOISE Attenuation per km (dB)</t>
  </si>
  <si>
    <t>Distance  A to B  in km</t>
  </si>
  <si>
    <t>Free space losses from side A to side B</t>
  </si>
  <si>
    <t>Modem OK with noise and Extra cable attenuation?</t>
  </si>
  <si>
    <t xml:space="preserve">Antenna Modem OK with noise attenuation ? </t>
  </si>
  <si>
    <t xml:space="preserve">Antenna output  level from Stealth MIMO in Dbµv/m </t>
  </si>
  <si>
    <t xml:space="preserve">Antenna output  level from Stealth MIMO in dBm </t>
  </si>
  <si>
    <t>Total Fade Margin in dB with gas Rain Noise  (equiv to C/N )</t>
  </si>
  <si>
    <t>ATPC max reduction level command in dB</t>
  </si>
  <si>
    <t xml:space="preserve"> Passive repeater Antenna output level </t>
  </si>
  <si>
    <t>Operating frequency in Ghz ( Automatic value)</t>
  </si>
  <si>
    <r>
      <rPr>
        <b/>
        <sz val="11"/>
        <rFont val="Arial"/>
        <family val="2"/>
      </rPr>
      <t xml:space="preserve">RX </t>
    </r>
    <r>
      <rPr>
        <sz val="11"/>
        <rFont val="Arial"/>
        <family val="2"/>
      </rPr>
      <t>Antenna output level  with cable loss to TX antenna input</t>
    </r>
  </si>
  <si>
    <t>Total Noise Rain Attenuation</t>
  </si>
  <si>
    <t xml:space="preserve"> End A configuration</t>
  </si>
  <si>
    <r>
      <rPr>
        <b/>
        <sz val="14"/>
        <color indexed="9"/>
        <rFont val="Arial"/>
        <family val="2"/>
      </rPr>
      <t>End BC Passive Repeater configuration</t>
    </r>
    <r>
      <rPr>
        <b/>
        <sz val="12"/>
        <color indexed="9"/>
        <rFont val="Arial"/>
        <family val="2"/>
      </rPr>
      <t xml:space="preserve"> </t>
    </r>
  </si>
  <si>
    <t>End D configuration</t>
  </si>
  <si>
    <t>Distance  B-C to D in km</t>
  </si>
  <si>
    <t>Free space losses from side C to side D</t>
  </si>
  <si>
    <t xml:space="preserve">RX Antenna output  level from Stealth MIMO in Dbµv/m </t>
  </si>
  <si>
    <t xml:space="preserve">RX Antenna output  level from Stealth MIMO in dBm </t>
  </si>
  <si>
    <t>A to B  Noise Rain Attenuation</t>
  </si>
  <si>
    <t>Extra Cable + Connectors Attenuation (if modem not closed to antenna )</t>
  </si>
  <si>
    <t>Extra Cable + Connectors Attenuation From antenna B to antenna C</t>
  </si>
  <si>
    <r>
      <t xml:space="preserve">Antenna gain </t>
    </r>
    <r>
      <rPr>
        <b/>
        <sz val="11"/>
        <color indexed="17"/>
        <rFont val="Arial"/>
        <family val="2"/>
      </rPr>
      <t xml:space="preserve"> (gain enter follow negative sign ex:-22 dB for 30 cm Panel antenna )</t>
    </r>
  </si>
  <si>
    <t xml:space="preserve">Full Link  A to D  Performances </t>
  </si>
  <si>
    <t>RSSI dBm level</t>
  </si>
  <si>
    <r>
      <rPr>
        <b/>
        <sz val="11"/>
        <rFont val="Arial"/>
        <family val="2"/>
      </rPr>
      <t>Rx in</t>
    </r>
    <r>
      <rPr>
        <sz val="11"/>
        <rFont val="Arial"/>
        <family val="2"/>
      </rPr>
      <t>tput theorical level  with no extra cable losses</t>
    </r>
  </si>
  <si>
    <t>Total link distance  A&lt;&gt;BC&lt;&gt;D en km</t>
  </si>
  <si>
    <t>TX Repeater antenna Gain in dB (+ symbol)</t>
  </si>
  <si>
    <r>
      <t xml:space="preserve">RX repeater Antenna gain </t>
    </r>
    <r>
      <rPr>
        <b/>
        <sz val="11"/>
        <color indexed="17"/>
        <rFont val="Arial"/>
        <family val="2"/>
      </rPr>
      <t xml:space="preserve"> (gain enter follow negative symb. ex:-29 dB for 72 cm ant )</t>
    </r>
  </si>
  <si>
    <t>Link established from 250 Mbps to 3 Mbps</t>
  </si>
  <si>
    <t xml:space="preserve"> </t>
  </si>
  <si>
    <t>RX dBm</t>
  </si>
  <si>
    <t>dBm</t>
  </si>
  <si>
    <t>Link</t>
  </si>
  <si>
    <t>Data Speed expected 100 Mbps to 10 Mbps ( Channel 40 Mhz)</t>
  </si>
  <si>
    <t>Link Quality max 250 Mbps &amp; Minima 80 Mbps</t>
  </si>
  <si>
    <t>Gain</t>
  </si>
  <si>
    <t xml:space="preserve"> TX Power + Antenna Gain=EIRP from Wi300 in  dBm </t>
  </si>
  <si>
    <t>B-C dB</t>
  </si>
  <si>
    <t>TX dBm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</si>
</sst>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0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  <font>
      <b/>
      <sz val="11"/>
      <color indexed="10"/>
      <name val="Arial"/>
      <family val="2"/>
    </font>
    <font>
      <sz val="14"/>
      <color indexed="9"/>
      <name val="Arial"/>
      <family val="2"/>
    </font>
    <font>
      <b/>
      <sz val="14"/>
      <color indexed="17"/>
      <name val="Arial"/>
      <family val="2"/>
    </font>
    <font>
      <sz val="14"/>
      <color indexed="13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20"/>
      <color indexed="8"/>
      <name val="Calibri"/>
      <family val="2"/>
    </font>
    <font>
      <b/>
      <sz val="16"/>
      <color indexed="56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17"/>
      <name val="Arial"/>
      <family val="2"/>
    </font>
    <font>
      <b/>
      <sz val="18"/>
      <color indexed="53"/>
      <name val="Arial"/>
      <family val="2"/>
    </font>
    <font>
      <b/>
      <sz val="18"/>
      <color indexed="13"/>
      <name val="Arial"/>
      <family val="2"/>
    </font>
    <font>
      <b/>
      <sz val="12"/>
      <color indexed="53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Calibri"/>
      <family val="2"/>
    </font>
    <font>
      <b/>
      <sz val="18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B05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rgb="FF00B050"/>
      <name val="Arial"/>
      <family val="2"/>
    </font>
    <font>
      <sz val="14"/>
      <color rgb="FFFFFF0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8"/>
      <color rgb="FF00B050"/>
      <name val="Arial"/>
      <family val="2"/>
    </font>
    <font>
      <b/>
      <sz val="18"/>
      <color theme="9" tint="-0.24993999302387238"/>
      <name val="Arial"/>
      <family val="2"/>
    </font>
    <font>
      <b/>
      <sz val="18"/>
      <color rgb="FFFFFF00"/>
      <name val="Arial"/>
      <family val="2"/>
    </font>
    <font>
      <b/>
      <sz val="12"/>
      <color theme="9" tint="-0.24993999302387238"/>
      <name val="Arial"/>
      <family val="2"/>
    </font>
    <font>
      <b/>
      <sz val="16"/>
      <color rgb="FFFF0000"/>
      <name val="Arial"/>
      <family val="2"/>
    </font>
    <font>
      <b/>
      <sz val="20"/>
      <color theme="1"/>
      <name val="Arial"/>
      <family val="2"/>
    </font>
    <font>
      <b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81" fillId="33" borderId="0" xfId="0" applyFont="1" applyFill="1" applyAlignment="1">
      <alignment/>
    </xf>
    <xf numFmtId="0" fontId="82" fillId="33" borderId="0" xfId="0" applyFont="1" applyFill="1" applyAlignment="1">
      <alignment/>
    </xf>
    <xf numFmtId="0" fontId="0" fillId="34" borderId="0" xfId="0" applyFill="1" applyAlignment="1">
      <alignment horizontal="center"/>
    </xf>
    <xf numFmtId="0" fontId="82" fillId="34" borderId="0" xfId="0" applyFont="1" applyFill="1" applyAlignment="1">
      <alignment/>
    </xf>
    <xf numFmtId="0" fontId="82" fillId="35" borderId="0" xfId="0" applyFont="1" applyFill="1" applyAlignment="1">
      <alignment/>
    </xf>
    <xf numFmtId="0" fontId="83" fillId="35" borderId="0" xfId="0" applyFont="1" applyFill="1" applyAlignment="1">
      <alignment horizontal="center"/>
    </xf>
    <xf numFmtId="0" fontId="83" fillId="35" borderId="0" xfId="0" applyFont="1" applyFill="1" applyAlignment="1">
      <alignment/>
    </xf>
    <xf numFmtId="0" fontId="84" fillId="35" borderId="0" xfId="0" applyFont="1" applyFill="1" applyAlignment="1">
      <alignment horizontal="center"/>
    </xf>
    <xf numFmtId="0" fontId="85" fillId="35" borderId="0" xfId="0" applyFont="1" applyFill="1" applyAlignment="1">
      <alignment horizontal="center"/>
    </xf>
    <xf numFmtId="0" fontId="40" fillId="0" borderId="0" xfId="0" applyFont="1" applyAlignment="1">
      <alignment/>
    </xf>
    <xf numFmtId="0" fontId="17" fillId="0" borderId="0" xfId="0" applyFont="1" applyAlignment="1">
      <alignment/>
    </xf>
    <xf numFmtId="0" fontId="0" fillId="36" borderId="0" xfId="0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 horizontal="center"/>
      <protection locked="0"/>
    </xf>
    <xf numFmtId="0" fontId="86" fillId="37" borderId="10" xfId="0" applyFont="1" applyFill="1" applyBorder="1" applyAlignment="1">
      <alignment/>
    </xf>
    <xf numFmtId="0" fontId="46" fillId="37" borderId="10" xfId="0" applyFont="1" applyFill="1" applyBorder="1" applyAlignment="1">
      <alignment/>
    </xf>
    <xf numFmtId="0" fontId="87" fillId="37" borderId="10" xfId="0" applyFont="1" applyFill="1" applyBorder="1" applyAlignment="1">
      <alignment/>
    </xf>
    <xf numFmtId="0" fontId="46" fillId="37" borderId="10" xfId="0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/>
    </xf>
    <xf numFmtId="0" fontId="88" fillId="38" borderId="10" xfId="0" applyFont="1" applyFill="1" applyBorder="1" applyAlignment="1">
      <alignment horizontal="center"/>
    </xf>
    <xf numFmtId="0" fontId="89" fillId="38" borderId="10" xfId="0" applyFont="1" applyFill="1" applyBorder="1" applyAlignment="1">
      <alignment horizontal="center"/>
    </xf>
    <xf numFmtId="0" fontId="90" fillId="38" borderId="10" xfId="0" applyFont="1" applyFill="1" applyBorder="1" applyAlignment="1">
      <alignment horizontal="center"/>
    </xf>
    <xf numFmtId="0" fontId="91" fillId="35" borderId="0" xfId="0" applyFont="1" applyFill="1" applyAlignment="1">
      <alignment horizontal="center"/>
    </xf>
    <xf numFmtId="0" fontId="92" fillId="0" borderId="10" xfId="0" applyFont="1" applyBorder="1" applyAlignment="1">
      <alignment horizontal="center"/>
    </xf>
    <xf numFmtId="0" fontId="93" fillId="37" borderId="1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56" fillId="37" borderId="11" xfId="0" applyFont="1" applyFill="1" applyBorder="1" applyAlignment="1">
      <alignment horizontal="center"/>
    </xf>
    <xf numFmtId="0" fontId="94" fillId="37" borderId="12" xfId="0" applyFont="1" applyFill="1" applyBorder="1" applyAlignment="1">
      <alignment horizontal="center"/>
    </xf>
    <xf numFmtId="0" fontId="86" fillId="37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53</xdr:row>
      <xdr:rowOff>133350</xdr:rowOff>
    </xdr:from>
    <xdr:to>
      <xdr:col>5</xdr:col>
      <xdr:colOff>561975</xdr:colOff>
      <xdr:row>59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8867775"/>
          <a:ext cx="93345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80</xdr:row>
      <xdr:rowOff>38100</xdr:rowOff>
    </xdr:from>
    <xdr:to>
      <xdr:col>6</xdr:col>
      <xdr:colOff>152400</xdr:colOff>
      <xdr:row>104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4154150"/>
          <a:ext cx="9344025" cy="398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1257300</xdr:colOff>
      <xdr:row>54</xdr:row>
      <xdr:rowOff>133350</xdr:rowOff>
    </xdr:from>
    <xdr:to>
      <xdr:col>0</xdr:col>
      <xdr:colOff>2190750</xdr:colOff>
      <xdr:row>59</xdr:row>
      <xdr:rowOff>238125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029700"/>
          <a:ext cx="93345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53</xdr:row>
      <xdr:rowOff>133350</xdr:rowOff>
    </xdr:from>
    <xdr:to>
      <xdr:col>3</xdr:col>
      <xdr:colOff>390525</xdr:colOff>
      <xdr:row>59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8867775"/>
          <a:ext cx="9429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342900</xdr:colOff>
      <xdr:row>58</xdr:row>
      <xdr:rowOff>142875</xdr:rowOff>
    </xdr:from>
    <xdr:to>
      <xdr:col>15</xdr:col>
      <xdr:colOff>266700</xdr:colOff>
      <xdr:row>62</xdr:row>
      <xdr:rowOff>219075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96875" y="9906000"/>
          <a:ext cx="8667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1666875</xdr:colOff>
      <xdr:row>56</xdr:row>
      <xdr:rowOff>123825</xdr:rowOff>
    </xdr:from>
    <xdr:to>
      <xdr:col>2</xdr:col>
      <xdr:colOff>342900</xdr:colOff>
      <xdr:row>57</xdr:row>
      <xdr:rowOff>0</xdr:rowOff>
    </xdr:to>
    <xdr:sp>
      <xdr:nvSpPr>
        <xdr:cNvPr id="6" name="Double flèche horizontale 11"/>
        <xdr:cNvSpPr>
          <a:spLocks/>
        </xdr:cNvSpPr>
      </xdr:nvSpPr>
      <xdr:spPr>
        <a:xfrm rot="21322935" flipV="1">
          <a:off x="1666875" y="9458325"/>
          <a:ext cx="5772150" cy="142875"/>
        </a:xfrm>
        <a:prstGeom prst="leftRightArrow">
          <a:avLst>
            <a:gd name="adj" fmla="val -48648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59</xdr:row>
      <xdr:rowOff>133350</xdr:rowOff>
    </xdr:from>
    <xdr:to>
      <xdr:col>14</xdr:col>
      <xdr:colOff>352425</xdr:colOff>
      <xdr:row>60</xdr:row>
      <xdr:rowOff>9525</xdr:rowOff>
    </xdr:to>
    <xdr:sp>
      <xdr:nvSpPr>
        <xdr:cNvPr id="7" name="Double flèche horizontale 12"/>
        <xdr:cNvSpPr>
          <a:spLocks/>
        </xdr:cNvSpPr>
      </xdr:nvSpPr>
      <xdr:spPr>
        <a:xfrm rot="720600">
          <a:off x="9001125" y="10058400"/>
          <a:ext cx="4524375" cy="228600"/>
        </a:xfrm>
        <a:prstGeom prst="leftRightArrow">
          <a:avLst>
            <a:gd name="adj" fmla="val -47148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63</xdr:row>
      <xdr:rowOff>95250</xdr:rowOff>
    </xdr:from>
    <xdr:ext cx="4248150" cy="419100"/>
    <xdr:sp>
      <xdr:nvSpPr>
        <xdr:cNvPr id="8" name="ZoneTexte 23"/>
        <xdr:cNvSpPr txBox="1">
          <a:spLocks noChangeArrowheads="1"/>
        </xdr:cNvSpPr>
      </xdr:nvSpPr>
      <xdr:spPr>
        <a:xfrm>
          <a:off x="6610350" y="11353800"/>
          <a:ext cx="424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B-C Hypercable relais passif</a:t>
          </a:r>
        </a:p>
      </xdr:txBody>
    </xdr:sp>
    <xdr:clientData/>
  </xdr:oneCellAnchor>
  <xdr:oneCellAnchor>
    <xdr:from>
      <xdr:col>15</xdr:col>
      <xdr:colOff>409575</xdr:colOff>
      <xdr:row>61</xdr:row>
      <xdr:rowOff>123825</xdr:rowOff>
    </xdr:from>
    <xdr:ext cx="1562100" cy="361950"/>
    <xdr:sp>
      <xdr:nvSpPr>
        <xdr:cNvPr id="9" name="ZoneTexte 24"/>
        <xdr:cNvSpPr txBox="1">
          <a:spLocks noChangeArrowheads="1"/>
        </xdr:cNvSpPr>
      </xdr:nvSpPr>
      <xdr:spPr>
        <a:xfrm>
          <a:off x="14106525" y="10782300"/>
          <a:ext cx="1562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RSSI Site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 </a:t>
          </a:r>
        </a:p>
      </xdr:txBody>
    </xdr:sp>
    <xdr:clientData/>
  </xdr:oneCellAnchor>
  <xdr:oneCellAnchor>
    <xdr:from>
      <xdr:col>0</xdr:col>
      <xdr:colOff>2419350</xdr:colOff>
      <xdr:row>59</xdr:row>
      <xdr:rowOff>9525</xdr:rowOff>
    </xdr:from>
    <xdr:ext cx="3476625" cy="342900"/>
    <xdr:sp>
      <xdr:nvSpPr>
        <xdr:cNvPr id="10" name="ZoneTexte 25"/>
        <xdr:cNvSpPr txBox="1">
          <a:spLocks noChangeArrowheads="1"/>
        </xdr:cNvSpPr>
      </xdr:nvSpPr>
      <xdr:spPr>
        <a:xfrm>
          <a:off x="2419350" y="9934575"/>
          <a:ext cx="3476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puissance émise en dBm  </a:t>
          </a:r>
        </a:p>
      </xdr:txBody>
    </xdr:sp>
    <xdr:clientData/>
  </xdr:oneCellAnchor>
  <xdr:oneCellAnchor>
    <xdr:from>
      <xdr:col>0</xdr:col>
      <xdr:colOff>257175</xdr:colOff>
      <xdr:row>67</xdr:row>
      <xdr:rowOff>66675</xdr:rowOff>
    </xdr:from>
    <xdr:ext cx="3009900" cy="352425"/>
    <xdr:sp>
      <xdr:nvSpPr>
        <xdr:cNvPr id="11" name="ZoneTexte 26"/>
        <xdr:cNvSpPr txBox="1">
          <a:spLocks noChangeArrowheads="1"/>
        </xdr:cNvSpPr>
      </xdr:nvSpPr>
      <xdr:spPr>
        <a:xfrm>
          <a:off x="257175" y="12077700"/>
          <a:ext cx="3009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LINK</a:t>
          </a:r>
          <a:r>
            <a:rPr lang="en-US" cap="none" sz="1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SIMULATION EXAMPLE</a:t>
          </a:r>
        </a:p>
      </xdr:txBody>
    </xdr:sp>
    <xdr:clientData/>
  </xdr:oneCellAnchor>
  <xdr:oneCellAnchor>
    <xdr:from>
      <xdr:col>0</xdr:col>
      <xdr:colOff>3343275</xdr:colOff>
      <xdr:row>53</xdr:row>
      <xdr:rowOff>104775</xdr:rowOff>
    </xdr:from>
    <xdr:ext cx="3924300" cy="428625"/>
    <xdr:sp>
      <xdr:nvSpPr>
        <xdr:cNvPr id="12" name="ZoneTexte 29"/>
        <xdr:cNvSpPr txBox="1">
          <a:spLocks noChangeArrowheads="1"/>
        </xdr:cNvSpPr>
      </xdr:nvSpPr>
      <xdr:spPr>
        <a:xfrm>
          <a:off x="3343275" y="8839200"/>
          <a:ext cx="392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Distance A vers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relais BC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,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Km</a:t>
          </a:r>
        </a:p>
      </xdr:txBody>
    </xdr:sp>
    <xdr:clientData/>
  </xdr:oneCellAnchor>
  <xdr:oneCellAnchor>
    <xdr:from>
      <xdr:col>6</xdr:col>
      <xdr:colOff>476250</xdr:colOff>
      <xdr:row>55</xdr:row>
      <xdr:rowOff>95250</xdr:rowOff>
    </xdr:from>
    <xdr:ext cx="3848100" cy="419100"/>
    <xdr:sp>
      <xdr:nvSpPr>
        <xdr:cNvPr id="13" name="ZoneTexte 15"/>
        <xdr:cNvSpPr txBox="1">
          <a:spLocks noChangeArrowheads="1"/>
        </xdr:cNvSpPr>
      </xdr:nvSpPr>
      <xdr:spPr>
        <a:xfrm>
          <a:off x="9867900" y="9267825"/>
          <a:ext cx="384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d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istance du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elais BC vers D </a:t>
          </a:r>
        </a:p>
      </xdr:txBody>
    </xdr:sp>
    <xdr:clientData/>
  </xdr:oneCellAnchor>
  <xdr:twoCellAnchor editAs="oneCell">
    <xdr:from>
      <xdr:col>0</xdr:col>
      <xdr:colOff>0</xdr:colOff>
      <xdr:row>69</xdr:row>
      <xdr:rowOff>133350</xdr:rowOff>
    </xdr:from>
    <xdr:to>
      <xdr:col>19</xdr:col>
      <xdr:colOff>190500</xdr:colOff>
      <xdr:row>78</xdr:row>
      <xdr:rowOff>142875</xdr:rowOff>
    </xdr:to>
    <xdr:pic>
      <xdr:nvPicPr>
        <xdr:cNvPr id="14" name="Picture 3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468225"/>
          <a:ext cx="15973425" cy="1466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4"/>
  <sheetViews>
    <sheetView windowProtection="1" tabSelected="1" zoomScale="70" zoomScaleNormal="70" zoomScalePageLayoutView="0" workbookViewId="0" topLeftCell="A1">
      <selection activeCell="B2" sqref="B2"/>
    </sheetView>
  </sheetViews>
  <sheetFormatPr defaultColWidth="9.140625" defaultRowHeight="12.75"/>
  <cols>
    <col min="1" max="1" width="98.140625" style="0" customWidth="1"/>
    <col min="2" max="2" width="8.28125" style="3" customWidth="1"/>
    <col min="3" max="3" width="9.28125" style="3" customWidth="1"/>
    <col min="4" max="4" width="7.57421875" style="3" customWidth="1"/>
    <col min="5" max="5" width="8.00390625" style="3" customWidth="1"/>
    <col min="6" max="6" width="9.57421875" style="3" customWidth="1"/>
    <col min="7" max="7" width="7.57421875" style="3" customWidth="1"/>
    <col min="8" max="8" width="7.421875" style="3" customWidth="1"/>
    <col min="9" max="9" width="7.140625" style="3" customWidth="1"/>
    <col min="10" max="10" width="7.28125" style="0" customWidth="1"/>
    <col min="11" max="11" width="7.71093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7.8515625" style="0" customWidth="1"/>
    <col min="16" max="16" width="8.421875" style="0" customWidth="1"/>
    <col min="17" max="17" width="7.57421875" style="0" customWidth="1"/>
    <col min="18" max="18" width="7.7109375" style="0" customWidth="1"/>
    <col min="19" max="19" width="7.57421875" style="0" customWidth="1"/>
    <col min="20" max="20" width="8.140625" style="0" customWidth="1"/>
    <col min="21" max="21" width="9.00390625" style="6" customWidth="1"/>
  </cols>
  <sheetData>
    <row r="1" spans="1:20" ht="23.25" customHeight="1">
      <c r="A1" s="27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73" ht="13.5" customHeight="1">
      <c r="A2" s="18" t="s">
        <v>41</v>
      </c>
      <c r="B2" s="37">
        <v>52</v>
      </c>
      <c r="C2" s="3">
        <f>B2</f>
        <v>52</v>
      </c>
      <c r="D2" s="3">
        <f aca="true" t="shared" si="0" ref="D2:BN2">C2</f>
        <v>52</v>
      </c>
      <c r="E2" s="3">
        <f t="shared" si="0"/>
        <v>52</v>
      </c>
      <c r="F2" s="3">
        <f t="shared" si="0"/>
        <v>52</v>
      </c>
      <c r="G2" s="3">
        <f t="shared" si="0"/>
        <v>52</v>
      </c>
      <c r="H2" s="3">
        <f t="shared" si="0"/>
        <v>52</v>
      </c>
      <c r="I2" s="3">
        <f t="shared" si="0"/>
        <v>52</v>
      </c>
      <c r="J2" s="3">
        <f t="shared" si="0"/>
        <v>52</v>
      </c>
      <c r="K2" s="3">
        <f t="shared" si="0"/>
        <v>52</v>
      </c>
      <c r="L2" s="3">
        <f t="shared" si="0"/>
        <v>52</v>
      </c>
      <c r="M2" s="3">
        <f t="shared" si="0"/>
        <v>52</v>
      </c>
      <c r="N2" s="3">
        <f t="shared" si="0"/>
        <v>52</v>
      </c>
      <c r="O2" s="3">
        <f t="shared" si="0"/>
        <v>52</v>
      </c>
      <c r="P2" s="3">
        <f t="shared" si="0"/>
        <v>52</v>
      </c>
      <c r="Q2" s="3">
        <f t="shared" si="0"/>
        <v>52</v>
      </c>
      <c r="R2" s="3">
        <f t="shared" si="0"/>
        <v>52</v>
      </c>
      <c r="S2" s="3">
        <f t="shared" si="0"/>
        <v>52</v>
      </c>
      <c r="T2" s="3">
        <f t="shared" si="0"/>
        <v>52</v>
      </c>
      <c r="V2" s="17"/>
      <c r="W2" s="9"/>
      <c r="X2" s="3"/>
      <c r="Y2" s="3"/>
      <c r="Z2" s="3"/>
      <c r="AA2" s="3"/>
      <c r="AB2" s="3">
        <f t="shared" si="0"/>
        <v>0</v>
      </c>
      <c r="AC2" s="3">
        <f t="shared" si="0"/>
        <v>0</v>
      </c>
      <c r="AD2" s="3">
        <f t="shared" si="0"/>
        <v>0</v>
      </c>
      <c r="AE2" s="3">
        <f t="shared" si="0"/>
        <v>0</v>
      </c>
      <c r="AF2" s="3">
        <f t="shared" si="0"/>
        <v>0</v>
      </c>
      <c r="AG2" s="3">
        <f t="shared" si="0"/>
        <v>0</v>
      </c>
      <c r="AH2" s="3">
        <f t="shared" si="0"/>
        <v>0</v>
      </c>
      <c r="AI2" s="3">
        <f t="shared" si="0"/>
        <v>0</v>
      </c>
      <c r="AJ2" s="3">
        <f t="shared" si="0"/>
        <v>0</v>
      </c>
      <c r="AK2" s="3">
        <f t="shared" si="0"/>
        <v>0</v>
      </c>
      <c r="AL2" s="3">
        <f t="shared" si="0"/>
        <v>0</v>
      </c>
      <c r="AM2" s="3">
        <f t="shared" si="0"/>
        <v>0</v>
      </c>
      <c r="AN2" s="3">
        <f t="shared" si="0"/>
        <v>0</v>
      </c>
      <c r="AO2" s="3">
        <f t="shared" si="0"/>
        <v>0</v>
      </c>
      <c r="AP2" s="3">
        <f t="shared" si="0"/>
        <v>0</v>
      </c>
      <c r="AQ2" s="3">
        <f t="shared" si="0"/>
        <v>0</v>
      </c>
      <c r="AR2" s="3">
        <f t="shared" si="0"/>
        <v>0</v>
      </c>
      <c r="AS2" s="3">
        <f t="shared" si="0"/>
        <v>0</v>
      </c>
      <c r="AT2" s="3">
        <f t="shared" si="0"/>
        <v>0</v>
      </c>
      <c r="AU2" s="3">
        <f t="shared" si="0"/>
        <v>0</v>
      </c>
      <c r="AV2" s="3">
        <f t="shared" si="0"/>
        <v>0</v>
      </c>
      <c r="AW2" s="3">
        <f t="shared" si="0"/>
        <v>0</v>
      </c>
      <c r="AX2" s="3">
        <f t="shared" si="0"/>
        <v>0</v>
      </c>
      <c r="AY2" s="3">
        <f t="shared" si="0"/>
        <v>0</v>
      </c>
      <c r="AZ2" s="3">
        <f t="shared" si="0"/>
        <v>0</v>
      </c>
      <c r="BA2" s="3">
        <f t="shared" si="0"/>
        <v>0</v>
      </c>
      <c r="BB2" s="3">
        <f t="shared" si="0"/>
        <v>0</v>
      </c>
      <c r="BC2" s="3">
        <f t="shared" si="0"/>
        <v>0</v>
      </c>
      <c r="BD2" s="3">
        <f t="shared" si="0"/>
        <v>0</v>
      </c>
      <c r="BE2" s="3">
        <f t="shared" si="0"/>
        <v>0</v>
      </c>
      <c r="BF2" s="3">
        <f t="shared" si="0"/>
        <v>0</v>
      </c>
      <c r="BG2" s="3">
        <f t="shared" si="0"/>
        <v>0</v>
      </c>
      <c r="BH2" s="3">
        <f t="shared" si="0"/>
        <v>0</v>
      </c>
      <c r="BI2" s="3">
        <f t="shared" si="0"/>
        <v>0</v>
      </c>
      <c r="BJ2" s="3">
        <f t="shared" si="0"/>
        <v>0</v>
      </c>
      <c r="BK2" s="3">
        <f t="shared" si="0"/>
        <v>0</v>
      </c>
      <c r="BL2" s="3">
        <f t="shared" si="0"/>
        <v>0</v>
      </c>
      <c r="BM2" s="3">
        <f t="shared" si="0"/>
        <v>0</v>
      </c>
      <c r="BN2" s="3">
        <f t="shared" si="0"/>
        <v>0</v>
      </c>
      <c r="BO2" s="3">
        <f aca="true" t="shared" si="1" ref="BO2:BU2">BN2</f>
        <v>0</v>
      </c>
      <c r="BP2" s="3">
        <f t="shared" si="1"/>
        <v>0</v>
      </c>
      <c r="BQ2" s="3">
        <f t="shared" si="1"/>
        <v>0</v>
      </c>
      <c r="BR2" s="3">
        <f t="shared" si="1"/>
        <v>0</v>
      </c>
      <c r="BS2" s="3">
        <f t="shared" si="1"/>
        <v>0</v>
      </c>
      <c r="BT2" s="3">
        <f t="shared" si="1"/>
        <v>0</v>
      </c>
      <c r="BU2" s="3">
        <f t="shared" si="1"/>
        <v>0</v>
      </c>
    </row>
    <row r="3" spans="1:22" ht="12.75" hidden="1">
      <c r="A3" s="19"/>
      <c r="U3" s="17"/>
      <c r="V3" s="12"/>
    </row>
    <row r="4" spans="1:22" ht="13.5" customHeight="1">
      <c r="A4" s="18" t="s">
        <v>1</v>
      </c>
      <c r="B4" s="37">
        <v>5.8</v>
      </c>
      <c r="C4" s="3">
        <f>B4</f>
        <v>5.8</v>
      </c>
      <c r="D4" s="3">
        <f aca="true" t="shared" si="2" ref="D4:T4">C4</f>
        <v>5.8</v>
      </c>
      <c r="E4" s="3">
        <f t="shared" si="2"/>
        <v>5.8</v>
      </c>
      <c r="F4" s="3">
        <f t="shared" si="2"/>
        <v>5.8</v>
      </c>
      <c r="G4" s="3">
        <f t="shared" si="2"/>
        <v>5.8</v>
      </c>
      <c r="H4" s="3">
        <f t="shared" si="2"/>
        <v>5.8</v>
      </c>
      <c r="I4" s="3">
        <f t="shared" si="2"/>
        <v>5.8</v>
      </c>
      <c r="J4" s="3">
        <f t="shared" si="2"/>
        <v>5.8</v>
      </c>
      <c r="K4" s="3">
        <f t="shared" si="2"/>
        <v>5.8</v>
      </c>
      <c r="L4" s="3">
        <f t="shared" si="2"/>
        <v>5.8</v>
      </c>
      <c r="M4" s="3">
        <f t="shared" si="2"/>
        <v>5.8</v>
      </c>
      <c r="N4" s="3">
        <f t="shared" si="2"/>
        <v>5.8</v>
      </c>
      <c r="O4" s="3">
        <f t="shared" si="2"/>
        <v>5.8</v>
      </c>
      <c r="P4" s="3">
        <f t="shared" si="2"/>
        <v>5.8</v>
      </c>
      <c r="Q4" s="3">
        <f t="shared" si="2"/>
        <v>5.8</v>
      </c>
      <c r="R4" s="3">
        <f t="shared" si="2"/>
        <v>5.8</v>
      </c>
      <c r="S4" s="3">
        <f t="shared" si="2"/>
        <v>5.8</v>
      </c>
      <c r="T4" s="3">
        <f t="shared" si="2"/>
        <v>5.8</v>
      </c>
      <c r="U4" s="17"/>
      <c r="V4" s="13"/>
    </row>
    <row r="5" spans="1:21" ht="12.75" hidden="1">
      <c r="A5" s="5"/>
      <c r="U5" s="17"/>
    </row>
    <row r="6" spans="1:20" ht="20.25" customHeight="1">
      <c r="A6" s="26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2" s="1" customFormat="1" ht="15.75">
      <c r="A7" s="24" t="s">
        <v>4</v>
      </c>
      <c r="B7" s="38">
        <v>0.2</v>
      </c>
      <c r="C7" s="4">
        <f>B7+0.02</f>
        <v>0.22</v>
      </c>
      <c r="D7" s="4">
        <f aca="true" t="shared" si="3" ref="D7:T7">C7+0.02</f>
        <v>0.24</v>
      </c>
      <c r="E7" s="4">
        <f t="shared" si="3"/>
        <v>0.26</v>
      </c>
      <c r="F7" s="4">
        <f t="shared" si="3"/>
        <v>0.28</v>
      </c>
      <c r="G7" s="4">
        <f t="shared" si="3"/>
        <v>0.30000000000000004</v>
      </c>
      <c r="H7" s="4">
        <f t="shared" si="3"/>
        <v>0.32000000000000006</v>
      </c>
      <c r="I7" s="4">
        <f t="shared" si="3"/>
        <v>0.3400000000000001</v>
      </c>
      <c r="J7" s="4">
        <f t="shared" si="3"/>
        <v>0.3600000000000001</v>
      </c>
      <c r="K7" s="4">
        <f t="shared" si="3"/>
        <v>0.3800000000000001</v>
      </c>
      <c r="L7" s="4">
        <f t="shared" si="3"/>
        <v>0.40000000000000013</v>
      </c>
      <c r="M7" s="4">
        <f t="shared" si="3"/>
        <v>0.42000000000000015</v>
      </c>
      <c r="N7" s="4">
        <f t="shared" si="3"/>
        <v>0.44000000000000017</v>
      </c>
      <c r="O7" s="4">
        <f t="shared" si="3"/>
        <v>0.4600000000000002</v>
      </c>
      <c r="P7" s="4">
        <f t="shared" si="3"/>
        <v>0.4800000000000002</v>
      </c>
      <c r="Q7" s="4">
        <f t="shared" si="3"/>
        <v>0.5000000000000002</v>
      </c>
      <c r="R7" s="4">
        <f t="shared" si="3"/>
        <v>0.5200000000000002</v>
      </c>
      <c r="S7" s="4">
        <f t="shared" si="3"/>
        <v>0.5400000000000003</v>
      </c>
      <c r="T7" s="4">
        <f t="shared" si="3"/>
        <v>0.5600000000000003</v>
      </c>
      <c r="U7" s="17"/>
      <c r="V7" s="20"/>
    </row>
    <row r="8" spans="1:20" ht="14.25">
      <c r="A8" s="16" t="s">
        <v>5</v>
      </c>
      <c r="B8" s="2">
        <f aca="true" t="shared" si="4" ref="B8:T8">ROUND(32.5+20*LOG(B4*1000)+20*LOG(B7),1)</f>
        <v>93.8</v>
      </c>
      <c r="C8" s="2">
        <f t="shared" si="4"/>
        <v>94.6</v>
      </c>
      <c r="D8" s="2">
        <f t="shared" si="4"/>
        <v>95.4</v>
      </c>
      <c r="E8" s="2">
        <f t="shared" si="4"/>
        <v>96.1</v>
      </c>
      <c r="F8" s="2">
        <f t="shared" si="4"/>
        <v>96.7</v>
      </c>
      <c r="G8" s="2">
        <f t="shared" si="4"/>
        <v>97.3</v>
      </c>
      <c r="H8" s="2">
        <f t="shared" si="4"/>
        <v>97.9</v>
      </c>
      <c r="I8" s="2">
        <f t="shared" si="4"/>
        <v>98.4</v>
      </c>
      <c r="J8" s="2">
        <f t="shared" si="4"/>
        <v>98.9</v>
      </c>
      <c r="K8" s="2">
        <f t="shared" si="4"/>
        <v>99.4</v>
      </c>
      <c r="L8" s="2">
        <f t="shared" si="4"/>
        <v>99.8</v>
      </c>
      <c r="M8" s="2">
        <f t="shared" si="4"/>
        <v>100.2</v>
      </c>
      <c r="N8" s="2">
        <f t="shared" si="4"/>
        <v>100.6</v>
      </c>
      <c r="O8" s="2">
        <f t="shared" si="4"/>
        <v>101</v>
      </c>
      <c r="P8" s="2">
        <f t="shared" si="4"/>
        <v>101.4</v>
      </c>
      <c r="Q8" s="2">
        <f t="shared" si="4"/>
        <v>101.7</v>
      </c>
      <c r="R8" s="2">
        <f t="shared" si="4"/>
        <v>102.1</v>
      </c>
      <c r="S8" s="2">
        <f t="shared" si="4"/>
        <v>102.4</v>
      </c>
      <c r="T8" s="2">
        <f t="shared" si="4"/>
        <v>102.7</v>
      </c>
    </row>
    <row r="9" spans="1:20" ht="14.25" customHeight="1">
      <c r="A9" s="18" t="s">
        <v>32</v>
      </c>
      <c r="B9" s="37">
        <v>-29</v>
      </c>
      <c r="C9" s="3">
        <f>B9</f>
        <v>-29</v>
      </c>
      <c r="D9" s="3">
        <f aca="true" t="shared" si="5" ref="D9:T9">C9</f>
        <v>-29</v>
      </c>
      <c r="E9" s="3">
        <f t="shared" si="5"/>
        <v>-29</v>
      </c>
      <c r="F9" s="3">
        <f t="shared" si="5"/>
        <v>-29</v>
      </c>
      <c r="G9" s="3">
        <f t="shared" si="5"/>
        <v>-29</v>
      </c>
      <c r="H9" s="3">
        <f t="shared" si="5"/>
        <v>-29</v>
      </c>
      <c r="I9" s="3">
        <f t="shared" si="5"/>
        <v>-29</v>
      </c>
      <c r="J9" s="3">
        <f t="shared" si="5"/>
        <v>-29</v>
      </c>
      <c r="K9" s="3">
        <f t="shared" si="5"/>
        <v>-29</v>
      </c>
      <c r="L9" s="3">
        <f t="shared" si="5"/>
        <v>-29</v>
      </c>
      <c r="M9" s="3">
        <f t="shared" si="5"/>
        <v>-29</v>
      </c>
      <c r="N9" s="3">
        <f t="shared" si="5"/>
        <v>-29</v>
      </c>
      <c r="O9" s="3">
        <f t="shared" si="5"/>
        <v>-29</v>
      </c>
      <c r="P9" s="3">
        <f t="shared" si="5"/>
        <v>-29</v>
      </c>
      <c r="Q9" s="3">
        <f t="shared" si="5"/>
        <v>-29</v>
      </c>
      <c r="R9" s="3">
        <f t="shared" si="5"/>
        <v>-29</v>
      </c>
      <c r="S9" s="3">
        <f t="shared" si="5"/>
        <v>-29</v>
      </c>
      <c r="T9" s="3">
        <f t="shared" si="5"/>
        <v>-29</v>
      </c>
    </row>
    <row r="10" spans="1:21" s="1" customFormat="1" ht="0.75" customHeight="1">
      <c r="A10" s="18"/>
      <c r="B10" s="2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8"/>
    </row>
    <row r="11" spans="1:21" s="1" customFormat="1" ht="15.75">
      <c r="A11" s="22" t="s">
        <v>25</v>
      </c>
      <c r="B11" s="37">
        <v>1</v>
      </c>
      <c r="C11" s="3">
        <f>B11</f>
        <v>1</v>
      </c>
      <c r="D11" s="3">
        <f aca="true" t="shared" si="6" ref="D11:T11">C11</f>
        <v>1</v>
      </c>
      <c r="E11" s="3">
        <f t="shared" si="6"/>
        <v>1</v>
      </c>
      <c r="F11" s="3">
        <f t="shared" si="6"/>
        <v>1</v>
      </c>
      <c r="G11" s="3">
        <f t="shared" si="6"/>
        <v>1</v>
      </c>
      <c r="H11" s="3">
        <f t="shared" si="6"/>
        <v>1</v>
      </c>
      <c r="I11" s="3">
        <f t="shared" si="6"/>
        <v>1</v>
      </c>
      <c r="J11" s="3">
        <f t="shared" si="6"/>
        <v>1</v>
      </c>
      <c r="K11" s="3">
        <f t="shared" si="6"/>
        <v>1</v>
      </c>
      <c r="L11" s="3">
        <f t="shared" si="6"/>
        <v>1</v>
      </c>
      <c r="M11" s="3">
        <f t="shared" si="6"/>
        <v>1</v>
      </c>
      <c r="N11" s="3">
        <f t="shared" si="6"/>
        <v>1</v>
      </c>
      <c r="O11" s="3">
        <f t="shared" si="6"/>
        <v>1</v>
      </c>
      <c r="P11" s="3">
        <f t="shared" si="6"/>
        <v>1</v>
      </c>
      <c r="Q11" s="3">
        <f t="shared" si="6"/>
        <v>1</v>
      </c>
      <c r="R11" s="3">
        <f t="shared" si="6"/>
        <v>1</v>
      </c>
      <c r="S11" s="3">
        <f t="shared" si="6"/>
        <v>1</v>
      </c>
      <c r="T11" s="3">
        <f t="shared" si="6"/>
        <v>1</v>
      </c>
      <c r="U11" s="8"/>
    </row>
    <row r="12" spans="1:20" ht="14.25">
      <c r="A12" s="16" t="s">
        <v>21</v>
      </c>
      <c r="B12" s="10">
        <f>107+B18</f>
        <v>93</v>
      </c>
      <c r="C12" s="10">
        <f aca="true" t="shared" si="7" ref="C12:T12">107+C18</f>
        <v>92.18</v>
      </c>
      <c r="D12" s="10">
        <f t="shared" si="7"/>
        <v>91.36</v>
      </c>
      <c r="E12" s="10">
        <f t="shared" si="7"/>
        <v>90.64000000000001</v>
      </c>
      <c r="F12" s="10">
        <f t="shared" si="7"/>
        <v>90.02</v>
      </c>
      <c r="G12" s="10">
        <f t="shared" si="7"/>
        <v>89.4</v>
      </c>
      <c r="H12" s="10">
        <f t="shared" si="7"/>
        <v>88.78</v>
      </c>
      <c r="I12" s="10">
        <f t="shared" si="7"/>
        <v>88.25999999999999</v>
      </c>
      <c r="J12" s="10">
        <f t="shared" si="7"/>
        <v>87.74</v>
      </c>
      <c r="K12" s="10">
        <f t="shared" si="7"/>
        <v>87.22</v>
      </c>
      <c r="L12" s="10">
        <f t="shared" si="7"/>
        <v>86.80000000000001</v>
      </c>
      <c r="M12" s="10">
        <f t="shared" si="7"/>
        <v>86.38</v>
      </c>
      <c r="N12" s="10">
        <f t="shared" si="7"/>
        <v>85.96000000000001</v>
      </c>
      <c r="O12" s="10">
        <f t="shared" si="7"/>
        <v>85.53999999999999</v>
      </c>
      <c r="P12" s="10">
        <f t="shared" si="7"/>
        <v>85.11999999999999</v>
      </c>
      <c r="Q12" s="10">
        <f t="shared" si="7"/>
        <v>84.8</v>
      </c>
      <c r="R12" s="10">
        <f t="shared" si="7"/>
        <v>84.38000000000001</v>
      </c>
      <c r="S12" s="10">
        <f t="shared" si="7"/>
        <v>84.06</v>
      </c>
      <c r="T12" s="10">
        <f t="shared" si="7"/>
        <v>83.74</v>
      </c>
    </row>
    <row r="13" spans="1:22" ht="14.25">
      <c r="A13" s="16" t="s">
        <v>22</v>
      </c>
      <c r="B13" s="10">
        <f>B2-B8-B9</f>
        <v>-12.799999999999997</v>
      </c>
      <c r="C13" s="10">
        <f aca="true" t="shared" si="8" ref="C13:T13">C2-C8-C9</f>
        <v>-13.599999999999994</v>
      </c>
      <c r="D13" s="10">
        <f t="shared" si="8"/>
        <v>-14.400000000000006</v>
      </c>
      <c r="E13" s="10">
        <f t="shared" si="8"/>
        <v>-15.099999999999994</v>
      </c>
      <c r="F13" s="10">
        <f t="shared" si="8"/>
        <v>-15.700000000000003</v>
      </c>
      <c r="G13" s="10">
        <f t="shared" si="8"/>
        <v>-16.299999999999997</v>
      </c>
      <c r="H13" s="10">
        <f t="shared" si="8"/>
        <v>-16.900000000000006</v>
      </c>
      <c r="I13" s="10">
        <f t="shared" si="8"/>
        <v>-17.400000000000006</v>
      </c>
      <c r="J13" s="10">
        <f t="shared" si="8"/>
        <v>-17.900000000000006</v>
      </c>
      <c r="K13" s="10">
        <f t="shared" si="8"/>
        <v>-18.400000000000006</v>
      </c>
      <c r="L13" s="10">
        <f t="shared" si="8"/>
        <v>-18.799999999999997</v>
      </c>
      <c r="M13" s="10">
        <f t="shared" si="8"/>
        <v>-19.200000000000003</v>
      </c>
      <c r="N13" s="10">
        <f t="shared" si="8"/>
        <v>-19.599999999999994</v>
      </c>
      <c r="O13" s="10">
        <f t="shared" si="8"/>
        <v>-20</v>
      </c>
      <c r="P13" s="10">
        <f t="shared" si="8"/>
        <v>-20.400000000000006</v>
      </c>
      <c r="Q13" s="10">
        <f t="shared" si="8"/>
        <v>-20.700000000000003</v>
      </c>
      <c r="R13" s="10">
        <f t="shared" si="8"/>
        <v>-21.099999999999994</v>
      </c>
      <c r="S13" s="10">
        <f t="shared" si="8"/>
        <v>-21.400000000000006</v>
      </c>
      <c r="T13" s="10">
        <f t="shared" si="8"/>
        <v>-21.700000000000003</v>
      </c>
      <c r="V13" s="20"/>
    </row>
    <row r="14" spans="1:30" ht="14.25" hidden="1">
      <c r="A14" s="1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7"/>
      <c r="V14" s="17"/>
      <c r="X14" s="14">
        <f aca="true" t="shared" si="9" ref="X14:AD14">IF(W13-W10&lt;-40,IF(W13&gt;-80,"ok",""),"")</f>
      </c>
      <c r="Y14" s="14">
        <f t="shared" si="9"/>
      </c>
      <c r="Z14" s="14">
        <f t="shared" si="9"/>
      </c>
      <c r="AA14" s="14">
        <f t="shared" si="9"/>
      </c>
      <c r="AB14" s="14">
        <f t="shared" si="9"/>
      </c>
      <c r="AC14" s="14">
        <f t="shared" si="9"/>
      </c>
      <c r="AD14" s="14">
        <f t="shared" si="9"/>
      </c>
    </row>
    <row r="15" spans="1:22" ht="14.25">
      <c r="A15" s="16" t="s">
        <v>0</v>
      </c>
      <c r="B15" s="3">
        <f>B9+B13</f>
        <v>-41.8</v>
      </c>
      <c r="C15" s="3">
        <f aca="true" t="shared" si="10" ref="C15:T15">C9+C13</f>
        <v>-42.599999999999994</v>
      </c>
      <c r="D15" s="3">
        <f t="shared" si="10"/>
        <v>-43.400000000000006</v>
      </c>
      <c r="E15" s="3">
        <f t="shared" si="10"/>
        <v>-44.099999999999994</v>
      </c>
      <c r="F15" s="3">
        <f t="shared" si="10"/>
        <v>-44.7</v>
      </c>
      <c r="G15" s="3">
        <f t="shared" si="10"/>
        <v>-45.3</v>
      </c>
      <c r="H15" s="3">
        <f t="shared" si="10"/>
        <v>-45.900000000000006</v>
      </c>
      <c r="I15" s="3">
        <f t="shared" si="10"/>
        <v>-46.400000000000006</v>
      </c>
      <c r="J15" s="3">
        <f t="shared" si="10"/>
        <v>-46.900000000000006</v>
      </c>
      <c r="K15" s="3">
        <f t="shared" si="10"/>
        <v>-47.400000000000006</v>
      </c>
      <c r="L15" s="3">
        <f t="shared" si="10"/>
        <v>-47.8</v>
      </c>
      <c r="M15" s="3">
        <f t="shared" si="10"/>
        <v>-48.2</v>
      </c>
      <c r="N15" s="3">
        <f t="shared" si="10"/>
        <v>-48.599999999999994</v>
      </c>
      <c r="O15" s="3">
        <f t="shared" si="10"/>
        <v>-49</v>
      </c>
      <c r="P15" s="3">
        <f t="shared" si="10"/>
        <v>-49.400000000000006</v>
      </c>
      <c r="Q15" s="3">
        <f t="shared" si="10"/>
        <v>-49.7</v>
      </c>
      <c r="R15" s="3">
        <f t="shared" si="10"/>
        <v>-50.099999999999994</v>
      </c>
      <c r="S15" s="3">
        <f t="shared" si="10"/>
        <v>-50.400000000000006</v>
      </c>
      <c r="T15" s="3">
        <f t="shared" si="10"/>
        <v>-50.7</v>
      </c>
      <c r="U15" s="17"/>
      <c r="V15" s="17"/>
    </row>
    <row r="16" spans="1:22" ht="15">
      <c r="A16" s="18" t="s">
        <v>3</v>
      </c>
      <c r="B16" s="37">
        <v>1</v>
      </c>
      <c r="C16" s="3">
        <f>B16</f>
        <v>1</v>
      </c>
      <c r="D16" s="3">
        <f aca="true" t="shared" si="11" ref="D16:T16">C16</f>
        <v>1</v>
      </c>
      <c r="E16" s="3">
        <f t="shared" si="11"/>
        <v>1</v>
      </c>
      <c r="F16" s="3">
        <f t="shared" si="11"/>
        <v>1</v>
      </c>
      <c r="G16" s="3">
        <f t="shared" si="11"/>
        <v>1</v>
      </c>
      <c r="H16" s="3">
        <f t="shared" si="11"/>
        <v>1</v>
      </c>
      <c r="I16" s="3">
        <f t="shared" si="11"/>
        <v>1</v>
      </c>
      <c r="J16" s="3">
        <f t="shared" si="11"/>
        <v>1</v>
      </c>
      <c r="K16" s="3">
        <f t="shared" si="11"/>
        <v>1</v>
      </c>
      <c r="L16" s="3">
        <f t="shared" si="11"/>
        <v>1</v>
      </c>
      <c r="M16" s="3">
        <f t="shared" si="11"/>
        <v>1</v>
      </c>
      <c r="N16" s="3">
        <f t="shared" si="11"/>
        <v>1</v>
      </c>
      <c r="O16" s="3">
        <f t="shared" si="11"/>
        <v>1</v>
      </c>
      <c r="P16" s="3">
        <f t="shared" si="11"/>
        <v>1</v>
      </c>
      <c r="Q16" s="3">
        <f t="shared" si="11"/>
        <v>1</v>
      </c>
      <c r="R16" s="3">
        <f t="shared" si="11"/>
        <v>1</v>
      </c>
      <c r="S16" s="3">
        <f t="shared" si="11"/>
        <v>1</v>
      </c>
      <c r="T16" s="3">
        <f t="shared" si="11"/>
        <v>1</v>
      </c>
      <c r="U16" s="17"/>
      <c r="V16" s="17"/>
    </row>
    <row r="17" spans="1:22" s="1" customFormat="1" ht="15">
      <c r="A17" s="16" t="s">
        <v>23</v>
      </c>
      <c r="B17" s="7">
        <f aca="true" t="shared" si="12" ref="B17:T17">B16*B7</f>
        <v>0.2</v>
      </c>
      <c r="C17" s="7">
        <f t="shared" si="12"/>
        <v>0.22</v>
      </c>
      <c r="D17" s="7">
        <f t="shared" si="12"/>
        <v>0.24</v>
      </c>
      <c r="E17" s="7">
        <f t="shared" si="12"/>
        <v>0.26</v>
      </c>
      <c r="F17" s="7">
        <f t="shared" si="12"/>
        <v>0.28</v>
      </c>
      <c r="G17" s="7">
        <f t="shared" si="12"/>
        <v>0.30000000000000004</v>
      </c>
      <c r="H17" s="7">
        <f t="shared" si="12"/>
        <v>0.32000000000000006</v>
      </c>
      <c r="I17" s="7">
        <f t="shared" si="12"/>
        <v>0.3400000000000001</v>
      </c>
      <c r="J17" s="7">
        <f t="shared" si="12"/>
        <v>0.3600000000000001</v>
      </c>
      <c r="K17" s="7">
        <f t="shared" si="12"/>
        <v>0.3800000000000001</v>
      </c>
      <c r="L17" s="7">
        <f t="shared" si="12"/>
        <v>0.40000000000000013</v>
      </c>
      <c r="M17" s="7">
        <f t="shared" si="12"/>
        <v>0.42000000000000015</v>
      </c>
      <c r="N17" s="7">
        <f t="shared" si="12"/>
        <v>0.44000000000000017</v>
      </c>
      <c r="O17" s="7">
        <f t="shared" si="12"/>
        <v>0.4600000000000002</v>
      </c>
      <c r="P17" s="7">
        <f t="shared" si="12"/>
        <v>0.4800000000000002</v>
      </c>
      <c r="Q17" s="7">
        <f t="shared" si="12"/>
        <v>0.5000000000000002</v>
      </c>
      <c r="R17" s="7">
        <f t="shared" si="12"/>
        <v>0.5200000000000002</v>
      </c>
      <c r="S17" s="7">
        <f t="shared" si="12"/>
        <v>0.5400000000000003</v>
      </c>
      <c r="T17" s="7">
        <f t="shared" si="12"/>
        <v>0.5600000000000003</v>
      </c>
      <c r="U17" s="7"/>
      <c r="V17" s="4"/>
    </row>
    <row r="18" spans="1:21" s="1" customFormat="1" ht="15.75">
      <c r="A18" s="16" t="s">
        <v>14</v>
      </c>
      <c r="B18" s="7">
        <f>B13-B17-B11</f>
        <v>-13.999999999999996</v>
      </c>
      <c r="C18" s="7">
        <f aca="true" t="shared" si="13" ref="C18:T18">C13-C17-C11</f>
        <v>-14.819999999999995</v>
      </c>
      <c r="D18" s="7">
        <f t="shared" si="13"/>
        <v>-15.640000000000006</v>
      </c>
      <c r="E18" s="7">
        <f t="shared" si="13"/>
        <v>-16.359999999999992</v>
      </c>
      <c r="F18" s="7">
        <f t="shared" si="13"/>
        <v>-16.980000000000004</v>
      </c>
      <c r="G18" s="7">
        <f t="shared" si="13"/>
        <v>-17.599999999999998</v>
      </c>
      <c r="H18" s="7">
        <f t="shared" si="13"/>
        <v>-18.220000000000006</v>
      </c>
      <c r="I18" s="7">
        <f t="shared" si="13"/>
        <v>-18.740000000000006</v>
      </c>
      <c r="J18" s="7">
        <f t="shared" si="13"/>
        <v>-19.260000000000005</v>
      </c>
      <c r="K18" s="7">
        <f t="shared" si="13"/>
        <v>-19.780000000000005</v>
      </c>
      <c r="L18" s="7">
        <f t="shared" si="13"/>
        <v>-20.199999999999996</v>
      </c>
      <c r="M18" s="7">
        <f t="shared" si="13"/>
        <v>-20.620000000000005</v>
      </c>
      <c r="N18" s="7">
        <f t="shared" si="13"/>
        <v>-21.039999999999996</v>
      </c>
      <c r="O18" s="7">
        <f t="shared" si="13"/>
        <v>-21.46</v>
      </c>
      <c r="P18" s="7">
        <f t="shared" si="13"/>
        <v>-21.880000000000006</v>
      </c>
      <c r="Q18" s="7">
        <f t="shared" si="13"/>
        <v>-22.200000000000003</v>
      </c>
      <c r="R18" s="7">
        <f t="shared" si="13"/>
        <v>-22.619999999999994</v>
      </c>
      <c r="S18" s="7">
        <f t="shared" si="13"/>
        <v>-22.940000000000005</v>
      </c>
      <c r="T18" s="7">
        <f t="shared" si="13"/>
        <v>-23.26</v>
      </c>
      <c r="U18" s="7"/>
    </row>
    <row r="19" spans="1:21" s="1" customFormat="1" ht="0.75" customHeight="1">
      <c r="A19" s="1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7"/>
    </row>
    <row r="20" spans="1:25" s="1" customFormat="1" ht="15" hidden="1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4"/>
      <c r="V20" s="4"/>
      <c r="W20" s="4"/>
      <c r="Y20" s="4"/>
    </row>
    <row r="21" spans="1:22" ht="15" hidden="1">
      <c r="A21" s="1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0" ht="0.75" customHeight="1">
      <c r="A22" s="1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ht="12.75" hidden="1"/>
    <row r="24" spans="1:20" ht="15.75">
      <c r="A24" s="21" t="s">
        <v>31</v>
      </c>
      <c r="B24" s="37">
        <v>29</v>
      </c>
      <c r="C24" s="3">
        <f>B24</f>
        <v>29</v>
      </c>
      <c r="D24" s="3">
        <f aca="true" t="shared" si="14" ref="D24:T24">C24</f>
        <v>29</v>
      </c>
      <c r="E24" s="3">
        <f t="shared" si="14"/>
        <v>29</v>
      </c>
      <c r="F24" s="3">
        <f t="shared" si="14"/>
        <v>29</v>
      </c>
      <c r="G24" s="3">
        <f t="shared" si="14"/>
        <v>29</v>
      </c>
      <c r="H24" s="3">
        <f t="shared" si="14"/>
        <v>29</v>
      </c>
      <c r="I24" s="3">
        <f t="shared" si="14"/>
        <v>29</v>
      </c>
      <c r="J24" s="3">
        <f t="shared" si="14"/>
        <v>29</v>
      </c>
      <c r="K24" s="3">
        <f t="shared" si="14"/>
        <v>29</v>
      </c>
      <c r="L24" s="3">
        <f t="shared" si="14"/>
        <v>29</v>
      </c>
      <c r="M24" s="3">
        <f t="shared" si="14"/>
        <v>29</v>
      </c>
      <c r="N24" s="3">
        <f t="shared" si="14"/>
        <v>29</v>
      </c>
      <c r="O24" s="3">
        <f t="shared" si="14"/>
        <v>29</v>
      </c>
      <c r="P24" s="3">
        <f t="shared" si="14"/>
        <v>29</v>
      </c>
      <c r="Q24" s="3">
        <f t="shared" si="14"/>
        <v>29</v>
      </c>
      <c r="R24" s="3">
        <f t="shared" si="14"/>
        <v>29</v>
      </c>
      <c r="S24" s="3">
        <f t="shared" si="14"/>
        <v>29</v>
      </c>
      <c r="T24" s="3">
        <f t="shared" si="14"/>
        <v>29</v>
      </c>
    </row>
    <row r="25" ht="12.75" hidden="1"/>
    <row r="26" spans="1:20" ht="13.5" customHeight="1">
      <c r="A26" s="18" t="s">
        <v>12</v>
      </c>
      <c r="B26" s="23">
        <f>B18+B24</f>
        <v>15.000000000000004</v>
      </c>
      <c r="C26" s="23">
        <f aca="true" t="shared" si="15" ref="C26:T26">C18+C24</f>
        <v>14.180000000000005</v>
      </c>
      <c r="D26" s="23">
        <f t="shared" si="15"/>
        <v>13.359999999999994</v>
      </c>
      <c r="E26" s="23">
        <f t="shared" si="15"/>
        <v>12.640000000000008</v>
      </c>
      <c r="F26" s="23">
        <f t="shared" si="15"/>
        <v>12.019999999999996</v>
      </c>
      <c r="G26" s="23">
        <f t="shared" si="15"/>
        <v>11.400000000000002</v>
      </c>
      <c r="H26" s="23">
        <f t="shared" si="15"/>
        <v>10.779999999999994</v>
      </c>
      <c r="I26" s="23">
        <f t="shared" si="15"/>
        <v>10.259999999999994</v>
      </c>
      <c r="J26" s="23">
        <f t="shared" si="15"/>
        <v>9.739999999999995</v>
      </c>
      <c r="K26" s="23">
        <f t="shared" si="15"/>
        <v>9.219999999999995</v>
      </c>
      <c r="L26" s="23">
        <f t="shared" si="15"/>
        <v>8.800000000000004</v>
      </c>
      <c r="M26" s="23">
        <f t="shared" si="15"/>
        <v>8.379999999999995</v>
      </c>
      <c r="N26" s="23">
        <f t="shared" si="15"/>
        <v>7.960000000000004</v>
      </c>
      <c r="O26" s="23">
        <f t="shared" si="15"/>
        <v>7.539999999999999</v>
      </c>
      <c r="P26" s="23">
        <f t="shared" si="15"/>
        <v>7.119999999999994</v>
      </c>
      <c r="Q26" s="23">
        <f t="shared" si="15"/>
        <v>6.799999999999997</v>
      </c>
      <c r="R26" s="23">
        <f t="shared" si="15"/>
        <v>6.380000000000006</v>
      </c>
      <c r="S26" s="23">
        <f t="shared" si="15"/>
        <v>6.059999999999995</v>
      </c>
      <c r="T26" s="23">
        <f t="shared" si="15"/>
        <v>5.739999999999998</v>
      </c>
    </row>
    <row r="27" ht="12.75" hidden="1">
      <c r="A27" s="19"/>
    </row>
    <row r="28" spans="1:20" ht="15">
      <c r="A28" s="18" t="s">
        <v>13</v>
      </c>
      <c r="B28" s="23">
        <f>B4</f>
        <v>5.8</v>
      </c>
      <c r="C28" s="3">
        <f>B4</f>
        <v>5.8</v>
      </c>
      <c r="D28" s="3">
        <f aca="true" t="shared" si="16" ref="D28:T28">C28</f>
        <v>5.8</v>
      </c>
      <c r="E28" s="3">
        <f t="shared" si="16"/>
        <v>5.8</v>
      </c>
      <c r="F28" s="3">
        <f t="shared" si="16"/>
        <v>5.8</v>
      </c>
      <c r="G28" s="3">
        <f t="shared" si="16"/>
        <v>5.8</v>
      </c>
      <c r="H28" s="3">
        <f t="shared" si="16"/>
        <v>5.8</v>
      </c>
      <c r="I28" s="3">
        <f t="shared" si="16"/>
        <v>5.8</v>
      </c>
      <c r="J28" s="3">
        <f t="shared" si="16"/>
        <v>5.8</v>
      </c>
      <c r="K28" s="3">
        <f t="shared" si="16"/>
        <v>5.8</v>
      </c>
      <c r="L28" s="3">
        <f t="shared" si="16"/>
        <v>5.8</v>
      </c>
      <c r="M28" s="3">
        <f t="shared" si="16"/>
        <v>5.8</v>
      </c>
      <c r="N28" s="3">
        <f t="shared" si="16"/>
        <v>5.8</v>
      </c>
      <c r="O28" s="3">
        <f t="shared" si="16"/>
        <v>5.8</v>
      </c>
      <c r="P28" s="3">
        <f t="shared" si="16"/>
        <v>5.8</v>
      </c>
      <c r="Q28" s="3">
        <f t="shared" si="16"/>
        <v>5.8</v>
      </c>
      <c r="R28" s="3">
        <f t="shared" si="16"/>
        <v>5.8</v>
      </c>
      <c r="S28" s="3">
        <f t="shared" si="16"/>
        <v>5.8</v>
      </c>
      <c r="T28" s="3">
        <f t="shared" si="16"/>
        <v>5.8</v>
      </c>
    </row>
    <row r="29" spans="1:20" ht="15.75">
      <c r="A29" s="24" t="s">
        <v>19</v>
      </c>
      <c r="B29" s="38">
        <v>2</v>
      </c>
      <c r="C29" s="4">
        <f>B29+0.02</f>
        <v>2.02</v>
      </c>
      <c r="D29" s="4">
        <f aca="true" t="shared" si="17" ref="D29:T29">C29+0.02</f>
        <v>2.04</v>
      </c>
      <c r="E29" s="4">
        <f t="shared" si="17"/>
        <v>2.06</v>
      </c>
      <c r="F29" s="4">
        <f t="shared" si="17"/>
        <v>2.08</v>
      </c>
      <c r="G29" s="4">
        <f t="shared" si="17"/>
        <v>2.1</v>
      </c>
      <c r="H29" s="4">
        <f t="shared" si="17"/>
        <v>2.12</v>
      </c>
      <c r="I29" s="4">
        <f t="shared" si="17"/>
        <v>2.14</v>
      </c>
      <c r="J29" s="4">
        <f t="shared" si="17"/>
        <v>2.16</v>
      </c>
      <c r="K29" s="4">
        <f t="shared" si="17"/>
        <v>2.18</v>
      </c>
      <c r="L29" s="4">
        <f t="shared" si="17"/>
        <v>2.2</v>
      </c>
      <c r="M29" s="4">
        <f t="shared" si="17"/>
        <v>2.22</v>
      </c>
      <c r="N29" s="4">
        <f t="shared" si="17"/>
        <v>2.24</v>
      </c>
      <c r="O29" s="4">
        <f t="shared" si="17"/>
        <v>2.2600000000000002</v>
      </c>
      <c r="P29" s="4">
        <f t="shared" si="17"/>
        <v>2.2800000000000002</v>
      </c>
      <c r="Q29" s="4">
        <f t="shared" si="17"/>
        <v>2.3000000000000003</v>
      </c>
      <c r="R29" s="4">
        <f t="shared" si="17"/>
        <v>2.3200000000000003</v>
      </c>
      <c r="S29" s="4">
        <f t="shared" si="17"/>
        <v>2.3400000000000003</v>
      </c>
      <c r="T29" s="4">
        <f t="shared" si="17"/>
        <v>2.3600000000000003</v>
      </c>
    </row>
    <row r="30" spans="1:20" ht="14.25">
      <c r="A30" s="16" t="s">
        <v>20</v>
      </c>
      <c r="B30" s="2">
        <f aca="true" t="shared" si="18" ref="B30:T30">ROUND(32.5+20*LOG(B28*1000)+20*LOG(B29),1)</f>
        <v>113.8</v>
      </c>
      <c r="C30" s="2">
        <f t="shared" si="18"/>
        <v>113.9</v>
      </c>
      <c r="D30" s="2">
        <f t="shared" si="18"/>
        <v>114</v>
      </c>
      <c r="E30" s="2">
        <f t="shared" si="18"/>
        <v>114</v>
      </c>
      <c r="F30" s="2">
        <f t="shared" si="18"/>
        <v>114.1</v>
      </c>
      <c r="G30" s="2">
        <f t="shared" si="18"/>
        <v>114.2</v>
      </c>
      <c r="H30" s="2">
        <f t="shared" si="18"/>
        <v>114.3</v>
      </c>
      <c r="I30" s="2">
        <f t="shared" si="18"/>
        <v>114.4</v>
      </c>
      <c r="J30" s="2">
        <f t="shared" si="18"/>
        <v>114.5</v>
      </c>
      <c r="K30" s="2">
        <f t="shared" si="18"/>
        <v>114.5</v>
      </c>
      <c r="L30" s="2">
        <f t="shared" si="18"/>
        <v>114.6</v>
      </c>
      <c r="M30" s="2">
        <f t="shared" si="18"/>
        <v>114.7</v>
      </c>
      <c r="N30" s="2">
        <f t="shared" si="18"/>
        <v>114.8</v>
      </c>
      <c r="O30" s="2">
        <f t="shared" si="18"/>
        <v>114.9</v>
      </c>
      <c r="P30" s="2">
        <f t="shared" si="18"/>
        <v>114.9</v>
      </c>
      <c r="Q30" s="2">
        <f t="shared" si="18"/>
        <v>115</v>
      </c>
      <c r="R30" s="2">
        <f t="shared" si="18"/>
        <v>115.1</v>
      </c>
      <c r="S30" s="2">
        <f t="shared" si="18"/>
        <v>115.2</v>
      </c>
      <c r="T30" s="2">
        <f t="shared" si="18"/>
        <v>115.2</v>
      </c>
    </row>
    <row r="31" spans="1:20" ht="22.5" customHeight="1">
      <c r="A31" s="27" t="s">
        <v>18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5">
      <c r="A32" s="18" t="s">
        <v>26</v>
      </c>
      <c r="B32" s="37">
        <v>-29</v>
      </c>
      <c r="C32" s="3">
        <f aca="true" t="shared" si="19" ref="C32:T32">B32</f>
        <v>-29</v>
      </c>
      <c r="D32" s="3">
        <f t="shared" si="19"/>
        <v>-29</v>
      </c>
      <c r="E32" s="3">
        <f t="shared" si="19"/>
        <v>-29</v>
      </c>
      <c r="F32" s="3">
        <f t="shared" si="19"/>
        <v>-29</v>
      </c>
      <c r="G32" s="3">
        <f t="shared" si="19"/>
        <v>-29</v>
      </c>
      <c r="H32" s="3">
        <f t="shared" si="19"/>
        <v>-29</v>
      </c>
      <c r="I32" s="3">
        <f t="shared" si="19"/>
        <v>-29</v>
      </c>
      <c r="J32" s="3">
        <f t="shared" si="19"/>
        <v>-29</v>
      </c>
      <c r="K32" s="3">
        <f t="shared" si="19"/>
        <v>-29</v>
      </c>
      <c r="L32" s="3">
        <f t="shared" si="19"/>
        <v>-29</v>
      </c>
      <c r="M32" s="3">
        <f t="shared" si="19"/>
        <v>-29</v>
      </c>
      <c r="N32" s="3">
        <f t="shared" si="19"/>
        <v>-29</v>
      </c>
      <c r="O32" s="3">
        <f t="shared" si="19"/>
        <v>-29</v>
      </c>
      <c r="P32" s="3">
        <f t="shared" si="19"/>
        <v>-29</v>
      </c>
      <c r="Q32" s="3">
        <f t="shared" si="19"/>
        <v>-29</v>
      </c>
      <c r="R32" s="3">
        <f t="shared" si="19"/>
        <v>-29</v>
      </c>
      <c r="S32" s="3">
        <f t="shared" si="19"/>
        <v>-29</v>
      </c>
      <c r="T32" s="3">
        <f t="shared" si="19"/>
        <v>-29</v>
      </c>
    </row>
    <row r="33" spans="1:20" ht="15">
      <c r="A33" s="18" t="s">
        <v>11</v>
      </c>
      <c r="B33" s="37">
        <v>0</v>
      </c>
      <c r="C33" s="3">
        <f aca="true" t="shared" si="20" ref="C33:T33">B33</f>
        <v>0</v>
      </c>
      <c r="D33" s="3">
        <f t="shared" si="20"/>
        <v>0</v>
      </c>
      <c r="E33" s="3">
        <f t="shared" si="20"/>
        <v>0</v>
      </c>
      <c r="F33" s="3">
        <f t="shared" si="20"/>
        <v>0</v>
      </c>
      <c r="G33" s="3">
        <f t="shared" si="20"/>
        <v>0</v>
      </c>
      <c r="H33" s="3">
        <f t="shared" si="20"/>
        <v>0</v>
      </c>
      <c r="I33" s="3">
        <f t="shared" si="20"/>
        <v>0</v>
      </c>
      <c r="J33" s="3">
        <f t="shared" si="20"/>
        <v>0</v>
      </c>
      <c r="K33" s="3">
        <f t="shared" si="20"/>
        <v>0</v>
      </c>
      <c r="L33" s="3">
        <f t="shared" si="20"/>
        <v>0</v>
      </c>
      <c r="M33" s="3">
        <f t="shared" si="20"/>
        <v>0</v>
      </c>
      <c r="N33" s="3">
        <f t="shared" si="20"/>
        <v>0</v>
      </c>
      <c r="O33" s="3">
        <f t="shared" si="20"/>
        <v>0</v>
      </c>
      <c r="P33" s="3">
        <f t="shared" si="20"/>
        <v>0</v>
      </c>
      <c r="Q33" s="3">
        <f t="shared" si="20"/>
        <v>0</v>
      </c>
      <c r="R33" s="3">
        <f t="shared" si="20"/>
        <v>0</v>
      </c>
      <c r="S33" s="3">
        <f t="shared" si="20"/>
        <v>0</v>
      </c>
      <c r="T33" s="3">
        <f t="shared" si="20"/>
        <v>0</v>
      </c>
    </row>
    <row r="34" spans="1:20" ht="15">
      <c r="A34" s="18" t="s">
        <v>24</v>
      </c>
      <c r="B34" s="37">
        <v>1</v>
      </c>
      <c r="C34" s="3">
        <f aca="true" t="shared" si="21" ref="C34:T34">B34</f>
        <v>1</v>
      </c>
      <c r="D34" s="3">
        <f t="shared" si="21"/>
        <v>1</v>
      </c>
      <c r="E34" s="3">
        <f t="shared" si="21"/>
        <v>1</v>
      </c>
      <c r="F34" s="3">
        <f t="shared" si="21"/>
        <v>1</v>
      </c>
      <c r="G34" s="3">
        <f t="shared" si="21"/>
        <v>1</v>
      </c>
      <c r="H34" s="3">
        <f t="shared" si="21"/>
        <v>1</v>
      </c>
      <c r="I34" s="3">
        <f t="shared" si="21"/>
        <v>1</v>
      </c>
      <c r="J34" s="3">
        <f t="shared" si="21"/>
        <v>1</v>
      </c>
      <c r="K34" s="3">
        <f t="shared" si="21"/>
        <v>1</v>
      </c>
      <c r="L34" s="3">
        <f t="shared" si="21"/>
        <v>1</v>
      </c>
      <c r="M34" s="3">
        <f t="shared" si="21"/>
        <v>1</v>
      </c>
      <c r="N34" s="3">
        <f t="shared" si="21"/>
        <v>1</v>
      </c>
      <c r="O34" s="3">
        <f t="shared" si="21"/>
        <v>1</v>
      </c>
      <c r="P34" s="3">
        <f t="shared" si="21"/>
        <v>1</v>
      </c>
      <c r="Q34" s="3">
        <f t="shared" si="21"/>
        <v>1</v>
      </c>
      <c r="R34" s="3">
        <f t="shared" si="21"/>
        <v>1</v>
      </c>
      <c r="S34" s="3">
        <f t="shared" si="21"/>
        <v>1</v>
      </c>
      <c r="T34" s="3">
        <f t="shared" si="21"/>
        <v>1</v>
      </c>
    </row>
    <row r="35" spans="1:20" ht="18">
      <c r="A35" s="29" t="s">
        <v>27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25">
      <c r="A36" s="16" t="s">
        <v>8</v>
      </c>
      <c r="B36" s="10">
        <f>107+B42</f>
        <v>35.2</v>
      </c>
      <c r="C36" s="10">
        <f aca="true" t="shared" si="22" ref="C36:T36">107+C42</f>
        <v>34.260000000000005</v>
      </c>
      <c r="D36" s="10">
        <f t="shared" si="22"/>
        <v>33.31999999999999</v>
      </c>
      <c r="E36" s="10">
        <f t="shared" si="22"/>
        <v>32.58000000000001</v>
      </c>
      <c r="F36" s="10">
        <f t="shared" si="22"/>
        <v>31.840000000000003</v>
      </c>
      <c r="G36" s="10">
        <f t="shared" si="22"/>
        <v>31.10000000000001</v>
      </c>
      <c r="H36" s="10">
        <f t="shared" si="22"/>
        <v>30.359999999999985</v>
      </c>
      <c r="I36" s="10">
        <f t="shared" si="22"/>
        <v>29.719999999999985</v>
      </c>
      <c r="J36" s="10">
        <f t="shared" si="22"/>
        <v>29.08</v>
      </c>
      <c r="K36" s="10">
        <f t="shared" si="22"/>
        <v>28.539999999999992</v>
      </c>
      <c r="L36" s="10">
        <f t="shared" si="22"/>
        <v>28.000000000000014</v>
      </c>
      <c r="M36" s="10">
        <f t="shared" si="22"/>
        <v>27.459999999999994</v>
      </c>
      <c r="N36" s="10">
        <f t="shared" si="22"/>
        <v>26.920000000000016</v>
      </c>
      <c r="O36" s="10">
        <f t="shared" si="22"/>
        <v>26.37999999999998</v>
      </c>
      <c r="P36" s="10">
        <f t="shared" si="22"/>
        <v>25.939999999999984</v>
      </c>
      <c r="Q36" s="10">
        <f t="shared" si="22"/>
        <v>25.5</v>
      </c>
      <c r="R36" s="10">
        <f t="shared" si="22"/>
        <v>24.960000000000008</v>
      </c>
      <c r="S36" s="10">
        <f t="shared" si="22"/>
        <v>24.519999999999982</v>
      </c>
      <c r="T36" s="10">
        <f t="shared" si="22"/>
        <v>24.179999999999993</v>
      </c>
    </row>
    <row r="37" spans="1:20" ht="14.25">
      <c r="A37" s="16" t="s">
        <v>9</v>
      </c>
      <c r="B37" s="10">
        <f aca="true" t="shared" si="23" ref="B37:T37">B26-B30-B32</f>
        <v>-69.8</v>
      </c>
      <c r="C37" s="10">
        <f t="shared" si="23"/>
        <v>-70.72</v>
      </c>
      <c r="D37" s="10">
        <f t="shared" si="23"/>
        <v>-71.64</v>
      </c>
      <c r="E37" s="10">
        <f t="shared" si="23"/>
        <v>-72.35999999999999</v>
      </c>
      <c r="F37" s="10">
        <f t="shared" si="23"/>
        <v>-73.08</v>
      </c>
      <c r="G37" s="10">
        <f t="shared" si="23"/>
        <v>-73.8</v>
      </c>
      <c r="H37" s="10">
        <f t="shared" si="23"/>
        <v>-74.52000000000001</v>
      </c>
      <c r="I37" s="10">
        <f t="shared" si="23"/>
        <v>-75.14000000000001</v>
      </c>
      <c r="J37" s="10">
        <f t="shared" si="23"/>
        <v>-75.76</v>
      </c>
      <c r="K37" s="10">
        <f t="shared" si="23"/>
        <v>-76.28</v>
      </c>
      <c r="L37" s="10">
        <f t="shared" si="23"/>
        <v>-76.79999999999998</v>
      </c>
      <c r="M37" s="10">
        <f t="shared" si="23"/>
        <v>-77.32000000000001</v>
      </c>
      <c r="N37" s="10">
        <f t="shared" si="23"/>
        <v>-77.83999999999999</v>
      </c>
      <c r="O37" s="10">
        <f t="shared" si="23"/>
        <v>-78.36000000000001</v>
      </c>
      <c r="P37" s="10">
        <f t="shared" si="23"/>
        <v>-78.78000000000002</v>
      </c>
      <c r="Q37" s="10">
        <f t="shared" si="23"/>
        <v>-79.2</v>
      </c>
      <c r="R37" s="10">
        <f t="shared" si="23"/>
        <v>-79.71999999999998</v>
      </c>
      <c r="S37" s="10">
        <f t="shared" si="23"/>
        <v>-80.14000000000001</v>
      </c>
      <c r="T37" s="10">
        <f t="shared" si="23"/>
        <v>-80.46000000000001</v>
      </c>
    </row>
    <row r="38" spans="1:20" ht="14.25">
      <c r="A38" s="16" t="s">
        <v>2</v>
      </c>
      <c r="B38" s="14" t="str">
        <f>IF(B37-B33&lt;-50,IF(A37&gt;-102,"ok",""),"")</f>
        <v>ok</v>
      </c>
      <c r="C38" s="14" t="str">
        <f aca="true" t="shared" si="24" ref="C38:T38">IF(C37-C33&lt;-50,IF(B37&gt;-102,"ok",""),"")</f>
        <v>ok</v>
      </c>
      <c r="D38" s="14" t="str">
        <f t="shared" si="24"/>
        <v>ok</v>
      </c>
      <c r="E38" s="14" t="str">
        <f t="shared" si="24"/>
        <v>ok</v>
      </c>
      <c r="F38" s="14" t="str">
        <f t="shared" si="24"/>
        <v>ok</v>
      </c>
      <c r="G38" s="14" t="str">
        <f t="shared" si="24"/>
        <v>ok</v>
      </c>
      <c r="H38" s="14" t="str">
        <f t="shared" si="24"/>
        <v>ok</v>
      </c>
      <c r="I38" s="14" t="str">
        <f t="shared" si="24"/>
        <v>ok</v>
      </c>
      <c r="J38" s="14" t="str">
        <f t="shared" si="24"/>
        <v>ok</v>
      </c>
      <c r="K38" s="14" t="str">
        <f t="shared" si="24"/>
        <v>ok</v>
      </c>
      <c r="L38" s="14" t="str">
        <f t="shared" si="24"/>
        <v>ok</v>
      </c>
      <c r="M38" s="14" t="str">
        <f t="shared" si="24"/>
        <v>ok</v>
      </c>
      <c r="N38" s="14" t="str">
        <f t="shared" si="24"/>
        <v>ok</v>
      </c>
      <c r="O38" s="14" t="str">
        <f t="shared" si="24"/>
        <v>ok</v>
      </c>
      <c r="P38" s="14" t="str">
        <f t="shared" si="24"/>
        <v>ok</v>
      </c>
      <c r="Q38" s="14" t="str">
        <f t="shared" si="24"/>
        <v>ok</v>
      </c>
      <c r="R38" s="14" t="str">
        <f t="shared" si="24"/>
        <v>ok</v>
      </c>
      <c r="S38" s="14" t="str">
        <f t="shared" si="24"/>
        <v>ok</v>
      </c>
      <c r="T38" s="14" t="str">
        <f t="shared" si="24"/>
        <v>ok</v>
      </c>
    </row>
    <row r="39" spans="1:20" ht="14.25">
      <c r="A39" s="16" t="s">
        <v>0</v>
      </c>
      <c r="B39" s="3">
        <f aca="true" t="shared" si="25" ref="B39:T39">B32+B37</f>
        <v>-98.8</v>
      </c>
      <c r="C39" s="3">
        <f t="shared" si="25"/>
        <v>-99.72</v>
      </c>
      <c r="D39" s="3">
        <f t="shared" si="25"/>
        <v>-100.64</v>
      </c>
      <c r="E39" s="3">
        <f t="shared" si="25"/>
        <v>-101.35999999999999</v>
      </c>
      <c r="F39" s="3">
        <f t="shared" si="25"/>
        <v>-102.08</v>
      </c>
      <c r="G39" s="3">
        <f t="shared" si="25"/>
        <v>-102.8</v>
      </c>
      <c r="H39" s="3">
        <f t="shared" si="25"/>
        <v>-103.52000000000001</v>
      </c>
      <c r="I39" s="3">
        <f t="shared" si="25"/>
        <v>-104.14000000000001</v>
      </c>
      <c r="J39" s="3">
        <f t="shared" si="25"/>
        <v>-104.76</v>
      </c>
      <c r="K39" s="3">
        <f t="shared" si="25"/>
        <v>-105.28</v>
      </c>
      <c r="L39" s="3">
        <f t="shared" si="25"/>
        <v>-105.79999999999998</v>
      </c>
      <c r="M39" s="3">
        <f t="shared" si="25"/>
        <v>-106.32000000000001</v>
      </c>
      <c r="N39" s="3">
        <f t="shared" si="25"/>
        <v>-106.83999999999999</v>
      </c>
      <c r="O39" s="3">
        <f t="shared" si="25"/>
        <v>-107.36000000000001</v>
      </c>
      <c r="P39" s="3">
        <f t="shared" si="25"/>
        <v>-107.78000000000002</v>
      </c>
      <c r="Q39" s="3">
        <f t="shared" si="25"/>
        <v>-108.2</v>
      </c>
      <c r="R39" s="3">
        <f t="shared" si="25"/>
        <v>-108.71999999999998</v>
      </c>
      <c r="S39" s="3">
        <f t="shared" si="25"/>
        <v>-109.14000000000001</v>
      </c>
      <c r="T39" s="3">
        <f t="shared" si="25"/>
        <v>-109.46000000000001</v>
      </c>
    </row>
    <row r="40" spans="1:20" ht="15">
      <c r="A40" s="18" t="s">
        <v>3</v>
      </c>
      <c r="B40" s="37">
        <v>1</v>
      </c>
      <c r="C40" s="3">
        <f aca="true" t="shared" si="26" ref="C40:T40">B40</f>
        <v>1</v>
      </c>
      <c r="D40" s="3">
        <f t="shared" si="26"/>
        <v>1</v>
      </c>
      <c r="E40" s="3">
        <f t="shared" si="26"/>
        <v>1</v>
      </c>
      <c r="F40" s="3">
        <f t="shared" si="26"/>
        <v>1</v>
      </c>
      <c r="G40" s="3">
        <f t="shared" si="26"/>
        <v>1</v>
      </c>
      <c r="H40" s="3">
        <f t="shared" si="26"/>
        <v>1</v>
      </c>
      <c r="I40" s="3">
        <f t="shared" si="26"/>
        <v>1</v>
      </c>
      <c r="J40" s="3">
        <f t="shared" si="26"/>
        <v>1</v>
      </c>
      <c r="K40" s="3">
        <f t="shared" si="26"/>
        <v>1</v>
      </c>
      <c r="L40" s="3">
        <f t="shared" si="26"/>
        <v>1</v>
      </c>
      <c r="M40" s="3">
        <f t="shared" si="26"/>
        <v>1</v>
      </c>
      <c r="N40" s="3">
        <f t="shared" si="26"/>
        <v>1</v>
      </c>
      <c r="O40" s="3">
        <f t="shared" si="26"/>
        <v>1</v>
      </c>
      <c r="P40" s="3">
        <f t="shared" si="26"/>
        <v>1</v>
      </c>
      <c r="Q40" s="3">
        <f t="shared" si="26"/>
        <v>1</v>
      </c>
      <c r="R40" s="3">
        <f t="shared" si="26"/>
        <v>1</v>
      </c>
      <c r="S40" s="3">
        <f t="shared" si="26"/>
        <v>1</v>
      </c>
      <c r="T40" s="3">
        <f t="shared" si="26"/>
        <v>1</v>
      </c>
    </row>
    <row r="41" spans="1:20" ht="14.25">
      <c r="A41" s="16" t="s">
        <v>15</v>
      </c>
      <c r="B41" s="7">
        <f aca="true" t="shared" si="27" ref="B41:T41">B40*B29</f>
        <v>2</v>
      </c>
      <c r="C41" s="7">
        <f t="shared" si="27"/>
        <v>2.02</v>
      </c>
      <c r="D41" s="7">
        <f t="shared" si="27"/>
        <v>2.04</v>
      </c>
      <c r="E41" s="7">
        <f t="shared" si="27"/>
        <v>2.06</v>
      </c>
      <c r="F41" s="7">
        <f t="shared" si="27"/>
        <v>2.08</v>
      </c>
      <c r="G41" s="7">
        <f t="shared" si="27"/>
        <v>2.1</v>
      </c>
      <c r="H41" s="7">
        <f t="shared" si="27"/>
        <v>2.12</v>
      </c>
      <c r="I41" s="7">
        <f t="shared" si="27"/>
        <v>2.14</v>
      </c>
      <c r="J41" s="7">
        <f t="shared" si="27"/>
        <v>2.16</v>
      </c>
      <c r="K41" s="7">
        <f t="shared" si="27"/>
        <v>2.18</v>
      </c>
      <c r="L41" s="7">
        <f t="shared" si="27"/>
        <v>2.2</v>
      </c>
      <c r="M41" s="7">
        <f t="shared" si="27"/>
        <v>2.22</v>
      </c>
      <c r="N41" s="7">
        <f t="shared" si="27"/>
        <v>2.24</v>
      </c>
      <c r="O41" s="7">
        <f t="shared" si="27"/>
        <v>2.2600000000000002</v>
      </c>
      <c r="P41" s="7">
        <f t="shared" si="27"/>
        <v>2.2800000000000002</v>
      </c>
      <c r="Q41" s="7">
        <f t="shared" si="27"/>
        <v>2.3000000000000003</v>
      </c>
      <c r="R41" s="7">
        <f t="shared" si="27"/>
        <v>2.3200000000000003</v>
      </c>
      <c r="S41" s="7">
        <f t="shared" si="27"/>
        <v>2.3400000000000003</v>
      </c>
      <c r="T41" s="7">
        <f t="shared" si="27"/>
        <v>2.3600000000000003</v>
      </c>
    </row>
    <row r="42" spans="1:20" ht="15">
      <c r="A42" s="16" t="s">
        <v>29</v>
      </c>
      <c r="B42" s="7">
        <f>B37-B41</f>
        <v>-71.8</v>
      </c>
      <c r="C42" s="7">
        <f aca="true" t="shared" si="28" ref="C42:T42">C37-C41</f>
        <v>-72.74</v>
      </c>
      <c r="D42" s="7">
        <f t="shared" si="28"/>
        <v>-73.68</v>
      </c>
      <c r="E42" s="7">
        <f t="shared" si="28"/>
        <v>-74.41999999999999</v>
      </c>
      <c r="F42" s="7">
        <f t="shared" si="28"/>
        <v>-75.16</v>
      </c>
      <c r="G42" s="7">
        <f t="shared" si="28"/>
        <v>-75.89999999999999</v>
      </c>
      <c r="H42" s="7">
        <f t="shared" si="28"/>
        <v>-76.64000000000001</v>
      </c>
      <c r="I42" s="7">
        <f t="shared" si="28"/>
        <v>-77.28000000000002</v>
      </c>
      <c r="J42" s="7">
        <f t="shared" si="28"/>
        <v>-77.92</v>
      </c>
      <c r="K42" s="7">
        <f t="shared" si="28"/>
        <v>-78.46000000000001</v>
      </c>
      <c r="L42" s="7">
        <f t="shared" si="28"/>
        <v>-78.99999999999999</v>
      </c>
      <c r="M42" s="7">
        <f t="shared" si="28"/>
        <v>-79.54</v>
      </c>
      <c r="N42" s="7">
        <f t="shared" si="28"/>
        <v>-80.07999999999998</v>
      </c>
      <c r="O42" s="7">
        <f t="shared" si="28"/>
        <v>-80.62000000000002</v>
      </c>
      <c r="P42" s="7">
        <f t="shared" si="28"/>
        <v>-81.06000000000002</v>
      </c>
      <c r="Q42" s="7">
        <f t="shared" si="28"/>
        <v>-81.5</v>
      </c>
      <c r="R42" s="7">
        <f t="shared" si="28"/>
        <v>-82.03999999999999</v>
      </c>
      <c r="S42" s="7">
        <f t="shared" si="28"/>
        <v>-82.48000000000002</v>
      </c>
      <c r="T42" s="7">
        <f t="shared" si="28"/>
        <v>-82.82000000000001</v>
      </c>
    </row>
    <row r="43" spans="1:20" ht="14.25">
      <c r="A43" s="16" t="s">
        <v>7</v>
      </c>
      <c r="B43" s="14" t="str">
        <f>IF(B42-B33&lt;-50,IF(B42&gt;-90,"ok",""),"")</f>
        <v>ok</v>
      </c>
      <c r="C43" s="14" t="str">
        <f aca="true" t="shared" si="29" ref="C43:T43">IF(C42-C33&lt;-50,IF(C42&gt;-90,"ok",""),"")</f>
        <v>ok</v>
      </c>
      <c r="D43" s="14" t="str">
        <f t="shared" si="29"/>
        <v>ok</v>
      </c>
      <c r="E43" s="14" t="str">
        <f t="shared" si="29"/>
        <v>ok</v>
      </c>
      <c r="F43" s="14" t="str">
        <f t="shared" si="29"/>
        <v>ok</v>
      </c>
      <c r="G43" s="14" t="str">
        <f t="shared" si="29"/>
        <v>ok</v>
      </c>
      <c r="H43" s="14" t="str">
        <f t="shared" si="29"/>
        <v>ok</v>
      </c>
      <c r="I43" s="14" t="str">
        <f t="shared" si="29"/>
        <v>ok</v>
      </c>
      <c r="J43" s="14" t="str">
        <f t="shared" si="29"/>
        <v>ok</v>
      </c>
      <c r="K43" s="14" t="str">
        <f t="shared" si="29"/>
        <v>ok</v>
      </c>
      <c r="L43" s="14" t="str">
        <f t="shared" si="29"/>
        <v>ok</v>
      </c>
      <c r="M43" s="14" t="str">
        <f t="shared" si="29"/>
        <v>ok</v>
      </c>
      <c r="N43" s="14" t="str">
        <f t="shared" si="29"/>
        <v>ok</v>
      </c>
      <c r="O43" s="14" t="str">
        <f t="shared" si="29"/>
        <v>ok</v>
      </c>
      <c r="P43" s="14" t="str">
        <f t="shared" si="29"/>
        <v>ok</v>
      </c>
      <c r="Q43" s="14" t="str">
        <f t="shared" si="29"/>
        <v>ok</v>
      </c>
      <c r="R43" s="14" t="str">
        <f t="shared" si="29"/>
        <v>ok</v>
      </c>
      <c r="S43" s="14" t="str">
        <f t="shared" si="29"/>
        <v>ok</v>
      </c>
      <c r="T43" s="14" t="str">
        <f t="shared" si="29"/>
        <v>ok</v>
      </c>
    </row>
    <row r="44" spans="1:20" ht="15">
      <c r="A44" s="16" t="s">
        <v>6</v>
      </c>
      <c r="B44" s="15" t="str">
        <f>IF(B43="ok",IF(B34-B42&lt;75,IF(B43="ok","OK",""),""),"")</f>
        <v>OK</v>
      </c>
      <c r="C44" s="15" t="str">
        <f aca="true" t="shared" si="30" ref="C44:T44">IF(C43="ok",IF(C34-C42&lt;75,IF(C43="ok","OK",""),""),"")</f>
        <v>OK</v>
      </c>
      <c r="D44" s="15" t="str">
        <f t="shared" si="30"/>
        <v>OK</v>
      </c>
      <c r="E44" s="15">
        <f t="shared" si="30"/>
      </c>
      <c r="F44" s="15">
        <f t="shared" si="30"/>
      </c>
      <c r="G44" s="15">
        <f t="shared" si="30"/>
      </c>
      <c r="H44" s="15">
        <f t="shared" si="30"/>
      </c>
      <c r="I44" s="15">
        <f t="shared" si="30"/>
      </c>
      <c r="J44" s="15">
        <f t="shared" si="30"/>
      </c>
      <c r="K44" s="15">
        <f t="shared" si="30"/>
      </c>
      <c r="L44" s="15">
        <f t="shared" si="30"/>
      </c>
      <c r="M44" s="15">
        <f t="shared" si="30"/>
      </c>
      <c r="N44" s="15">
        <f t="shared" si="30"/>
      </c>
      <c r="O44" s="15">
        <f t="shared" si="30"/>
      </c>
      <c r="P44" s="15">
        <f t="shared" si="30"/>
      </c>
      <c r="Q44" s="15">
        <f t="shared" si="30"/>
      </c>
      <c r="R44" s="15">
        <f t="shared" si="30"/>
      </c>
      <c r="S44" s="15">
        <f t="shared" si="30"/>
      </c>
      <c r="T44" s="15">
        <f t="shared" si="30"/>
      </c>
    </row>
    <row r="45" spans="1:20" ht="15">
      <c r="A45" s="16" t="s">
        <v>10</v>
      </c>
      <c r="B45" s="11">
        <f>B42+105</f>
        <v>33.2</v>
      </c>
      <c r="C45" s="11">
        <f aca="true" t="shared" si="31" ref="C45:T45">C42+105</f>
        <v>32.260000000000005</v>
      </c>
      <c r="D45" s="11">
        <f t="shared" si="31"/>
        <v>31.319999999999993</v>
      </c>
      <c r="E45" s="11">
        <f t="shared" si="31"/>
        <v>30.580000000000013</v>
      </c>
      <c r="F45" s="11">
        <f t="shared" si="31"/>
        <v>29.840000000000003</v>
      </c>
      <c r="G45" s="11">
        <f t="shared" si="31"/>
        <v>29.10000000000001</v>
      </c>
      <c r="H45" s="11">
        <f t="shared" si="31"/>
        <v>28.359999999999985</v>
      </c>
      <c r="I45" s="11">
        <f t="shared" si="31"/>
        <v>27.719999999999985</v>
      </c>
      <c r="J45" s="11">
        <f t="shared" si="31"/>
        <v>27.08</v>
      </c>
      <c r="K45" s="11">
        <f t="shared" si="31"/>
        <v>26.539999999999992</v>
      </c>
      <c r="L45" s="11">
        <f t="shared" si="31"/>
        <v>26.000000000000014</v>
      </c>
      <c r="M45" s="11">
        <f t="shared" si="31"/>
        <v>25.459999999999994</v>
      </c>
      <c r="N45" s="11">
        <f t="shared" si="31"/>
        <v>24.920000000000016</v>
      </c>
      <c r="O45" s="11">
        <f t="shared" si="31"/>
        <v>24.37999999999998</v>
      </c>
      <c r="P45" s="11">
        <f t="shared" si="31"/>
        <v>23.939999999999984</v>
      </c>
      <c r="Q45" s="11">
        <f t="shared" si="31"/>
        <v>23.5</v>
      </c>
      <c r="R45" s="11">
        <f t="shared" si="31"/>
        <v>22.960000000000008</v>
      </c>
      <c r="S45" s="11">
        <f t="shared" si="31"/>
        <v>22.519999999999982</v>
      </c>
      <c r="T45" s="11">
        <f t="shared" si="31"/>
        <v>22.179999999999993</v>
      </c>
    </row>
    <row r="46" spans="1:20" ht="24.75" customHeight="1">
      <c r="A46" s="30" t="s">
        <v>30</v>
      </c>
      <c r="B46" s="31">
        <f>B7+B29</f>
        <v>2.2</v>
      </c>
      <c r="C46" s="31">
        <f aca="true" t="shared" si="32" ref="C46:T46">C7+C29</f>
        <v>2.24</v>
      </c>
      <c r="D46" s="31">
        <f t="shared" si="32"/>
        <v>2.2800000000000002</v>
      </c>
      <c r="E46" s="31">
        <f t="shared" si="32"/>
        <v>2.3200000000000003</v>
      </c>
      <c r="F46" s="31">
        <f t="shared" si="32"/>
        <v>2.3600000000000003</v>
      </c>
      <c r="G46" s="31">
        <f t="shared" si="32"/>
        <v>2.4000000000000004</v>
      </c>
      <c r="H46" s="31">
        <f t="shared" si="32"/>
        <v>2.4400000000000004</v>
      </c>
      <c r="I46" s="31">
        <f t="shared" si="32"/>
        <v>2.4800000000000004</v>
      </c>
      <c r="J46" s="31">
        <f t="shared" si="32"/>
        <v>2.5200000000000005</v>
      </c>
      <c r="K46" s="31">
        <f t="shared" si="32"/>
        <v>2.5600000000000005</v>
      </c>
      <c r="L46" s="31">
        <f t="shared" si="32"/>
        <v>2.6000000000000005</v>
      </c>
      <c r="M46" s="31">
        <f t="shared" si="32"/>
        <v>2.6400000000000006</v>
      </c>
      <c r="N46" s="31">
        <f t="shared" si="32"/>
        <v>2.6800000000000006</v>
      </c>
      <c r="O46" s="31">
        <f t="shared" si="32"/>
        <v>2.7200000000000006</v>
      </c>
      <c r="P46" s="31">
        <f t="shared" si="32"/>
        <v>2.7600000000000007</v>
      </c>
      <c r="Q46" s="31">
        <f t="shared" si="32"/>
        <v>2.8000000000000007</v>
      </c>
      <c r="R46" s="31">
        <f t="shared" si="32"/>
        <v>2.8400000000000007</v>
      </c>
      <c r="S46" s="31">
        <f t="shared" si="32"/>
        <v>2.880000000000001</v>
      </c>
      <c r="T46" s="31">
        <f t="shared" si="32"/>
        <v>2.920000000000001</v>
      </c>
    </row>
    <row r="47" spans="1:20" ht="25.5" customHeight="1">
      <c r="A47" s="32" t="s">
        <v>28</v>
      </c>
      <c r="B47" s="31">
        <f>B42</f>
        <v>-71.8</v>
      </c>
      <c r="C47" s="31">
        <f aca="true" t="shared" si="33" ref="C47:T47">C42</f>
        <v>-72.74</v>
      </c>
      <c r="D47" s="31">
        <f t="shared" si="33"/>
        <v>-73.68</v>
      </c>
      <c r="E47" s="31">
        <f t="shared" si="33"/>
        <v>-74.41999999999999</v>
      </c>
      <c r="F47" s="31">
        <f t="shared" si="33"/>
        <v>-75.16</v>
      </c>
      <c r="G47" s="31">
        <f t="shared" si="33"/>
        <v>-75.89999999999999</v>
      </c>
      <c r="H47" s="31">
        <f t="shared" si="33"/>
        <v>-76.64000000000001</v>
      </c>
      <c r="I47" s="31">
        <f t="shared" si="33"/>
        <v>-77.28000000000002</v>
      </c>
      <c r="J47" s="31">
        <f t="shared" si="33"/>
        <v>-77.92</v>
      </c>
      <c r="K47" s="31">
        <f t="shared" si="33"/>
        <v>-78.46000000000001</v>
      </c>
      <c r="L47" s="31">
        <f t="shared" si="33"/>
        <v>-78.99999999999999</v>
      </c>
      <c r="M47" s="31">
        <f t="shared" si="33"/>
        <v>-79.54</v>
      </c>
      <c r="N47" s="31">
        <f t="shared" si="33"/>
        <v>-80.07999999999998</v>
      </c>
      <c r="O47" s="31">
        <f t="shared" si="33"/>
        <v>-80.62000000000002</v>
      </c>
      <c r="P47" s="31">
        <f t="shared" si="33"/>
        <v>-81.06000000000002</v>
      </c>
      <c r="Q47" s="31">
        <f t="shared" si="33"/>
        <v>-81.5</v>
      </c>
      <c r="R47" s="31">
        <f t="shared" si="33"/>
        <v>-82.03999999999999</v>
      </c>
      <c r="S47" s="31">
        <f t="shared" si="33"/>
        <v>-82.48000000000002</v>
      </c>
      <c r="T47" s="31">
        <f t="shared" si="33"/>
        <v>-82.82000000000001</v>
      </c>
    </row>
    <row r="48" spans="1:20" ht="21.75" customHeight="1">
      <c r="A48" s="32" t="s">
        <v>33</v>
      </c>
      <c r="B48" s="34" t="str">
        <f>B43</f>
        <v>ok</v>
      </c>
      <c r="C48" s="34" t="str">
        <f aca="true" t="shared" si="34" ref="C48:T48">C43</f>
        <v>ok</v>
      </c>
      <c r="D48" s="34" t="str">
        <f t="shared" si="34"/>
        <v>ok</v>
      </c>
      <c r="E48" s="34" t="str">
        <f t="shared" si="34"/>
        <v>ok</v>
      </c>
      <c r="F48" s="34" t="str">
        <f t="shared" si="34"/>
        <v>ok</v>
      </c>
      <c r="G48" s="34" t="str">
        <f t="shared" si="34"/>
        <v>ok</v>
      </c>
      <c r="H48" s="34" t="str">
        <f t="shared" si="34"/>
        <v>ok</v>
      </c>
      <c r="I48" s="34" t="str">
        <f t="shared" si="34"/>
        <v>ok</v>
      </c>
      <c r="J48" s="34" t="str">
        <f t="shared" si="34"/>
        <v>ok</v>
      </c>
      <c r="K48" s="34" t="str">
        <f t="shared" si="34"/>
        <v>ok</v>
      </c>
      <c r="L48" s="34" t="str">
        <f t="shared" si="34"/>
        <v>ok</v>
      </c>
      <c r="M48" s="34" t="str">
        <f t="shared" si="34"/>
        <v>ok</v>
      </c>
      <c r="N48" s="34" t="str">
        <f t="shared" si="34"/>
        <v>ok</v>
      </c>
      <c r="O48" s="34" t="str">
        <f t="shared" si="34"/>
        <v>ok</v>
      </c>
      <c r="P48" s="34" t="str">
        <f t="shared" si="34"/>
        <v>ok</v>
      </c>
      <c r="Q48" s="34" t="str">
        <f t="shared" si="34"/>
        <v>ok</v>
      </c>
      <c r="R48" s="34" t="str">
        <f t="shared" si="34"/>
        <v>ok</v>
      </c>
      <c r="S48" s="34" t="str">
        <f t="shared" si="34"/>
        <v>ok</v>
      </c>
      <c r="T48" s="34" t="str">
        <f t="shared" si="34"/>
        <v>ok</v>
      </c>
    </row>
    <row r="49" spans="1:20" ht="19.5" customHeight="1">
      <c r="A49" s="32" t="s">
        <v>39</v>
      </c>
      <c r="B49" s="33" t="str">
        <f>B44</f>
        <v>OK</v>
      </c>
      <c r="C49" s="33" t="str">
        <f aca="true" t="shared" si="35" ref="C49:T49">C44</f>
        <v>OK</v>
      </c>
      <c r="D49" s="33" t="str">
        <f t="shared" si="35"/>
        <v>OK</v>
      </c>
      <c r="E49" s="33">
        <f t="shared" si="35"/>
      </c>
      <c r="F49" s="33">
        <f t="shared" si="35"/>
      </c>
      <c r="G49" s="33">
        <f t="shared" si="35"/>
      </c>
      <c r="H49" s="33">
        <f t="shared" si="35"/>
      </c>
      <c r="I49" s="33">
        <f t="shared" si="35"/>
      </c>
      <c r="J49" s="33">
        <f t="shared" si="35"/>
      </c>
      <c r="K49" s="33">
        <f t="shared" si="35"/>
      </c>
      <c r="L49" s="33">
        <f t="shared" si="35"/>
      </c>
      <c r="M49" s="33">
        <f t="shared" si="35"/>
      </c>
      <c r="N49" s="33">
        <f t="shared" si="35"/>
      </c>
      <c r="O49" s="33">
        <f t="shared" si="35"/>
      </c>
      <c r="P49" s="33">
        <f t="shared" si="35"/>
      </c>
      <c r="Q49" s="33">
        <f t="shared" si="35"/>
      </c>
      <c r="R49" s="33">
        <f t="shared" si="35"/>
      </c>
      <c r="S49" s="33">
        <f t="shared" si="35"/>
      </c>
      <c r="T49" s="33">
        <f t="shared" si="35"/>
      </c>
    </row>
    <row r="50" spans="1:20" ht="19.5" customHeight="1">
      <c r="A50" s="32" t="s">
        <v>38</v>
      </c>
      <c r="B50" s="47" t="str">
        <f>IF(B47-B40&lt;-40,IF(B47&gt;-85,"YES",""),"")</f>
        <v>YES</v>
      </c>
      <c r="C50" s="47" t="str">
        <f aca="true" t="shared" si="36" ref="C50:T50">IF(C47-C40&lt;-40,IF(C47&gt;-85,"YES",""),"")</f>
        <v>YES</v>
      </c>
      <c r="D50" s="47" t="str">
        <f t="shared" si="36"/>
        <v>YES</v>
      </c>
      <c r="E50" s="47" t="str">
        <f t="shared" si="36"/>
        <v>YES</v>
      </c>
      <c r="F50" s="47" t="str">
        <f t="shared" si="36"/>
        <v>YES</v>
      </c>
      <c r="G50" s="47" t="str">
        <f t="shared" si="36"/>
        <v>YES</v>
      </c>
      <c r="H50" s="47" t="str">
        <f t="shared" si="36"/>
        <v>YES</v>
      </c>
      <c r="I50" s="47" t="str">
        <f t="shared" si="36"/>
        <v>YES</v>
      </c>
      <c r="J50" s="47" t="str">
        <f t="shared" si="36"/>
        <v>YES</v>
      </c>
      <c r="K50" s="47" t="str">
        <f t="shared" si="36"/>
        <v>YES</v>
      </c>
      <c r="L50" s="47" t="str">
        <f t="shared" si="36"/>
        <v>YES</v>
      </c>
      <c r="M50" s="47" t="str">
        <f t="shared" si="36"/>
        <v>YES</v>
      </c>
      <c r="N50" s="47" t="str">
        <f t="shared" si="36"/>
        <v>YES</v>
      </c>
      <c r="O50" s="47" t="str">
        <f t="shared" si="36"/>
        <v>YES</v>
      </c>
      <c r="P50" s="47" t="str">
        <f t="shared" si="36"/>
        <v>YES</v>
      </c>
      <c r="Q50" s="47" t="str">
        <f t="shared" si="36"/>
        <v>YES</v>
      </c>
      <c r="R50" s="47" t="str">
        <f t="shared" si="36"/>
        <v>YES</v>
      </c>
      <c r="S50" s="47" t="str">
        <f t="shared" si="36"/>
        <v>YES</v>
      </c>
      <c r="T50" s="47" t="str">
        <f t="shared" si="36"/>
        <v>YES</v>
      </c>
    </row>
    <row r="53" spans="3:5" ht="24.75" customHeight="1">
      <c r="C53" s="53" t="s">
        <v>40</v>
      </c>
      <c r="D53" s="52" t="s">
        <v>42</v>
      </c>
      <c r="E53" s="51">
        <f>B24*2-B11</f>
        <v>57</v>
      </c>
    </row>
    <row r="54" ht="12.75"/>
    <row r="55" ht="21.75" customHeight="1">
      <c r="B55" s="48">
        <f>B7</f>
        <v>0.2</v>
      </c>
    </row>
    <row r="56" ht="12.75"/>
    <row r="57" spans="7:15" ht="21" customHeight="1">
      <c r="G57" s="48">
        <f>B29</f>
        <v>2</v>
      </c>
      <c r="O57" s="20" t="s">
        <v>34</v>
      </c>
    </row>
    <row r="58" ht="12.75"/>
    <row r="59" spans="7:9" ht="12.75">
      <c r="G59"/>
      <c r="H59"/>
      <c r="I59"/>
    </row>
    <row r="60" ht="27.75" customHeight="1">
      <c r="A60" s="49">
        <f>B2</f>
        <v>52</v>
      </c>
    </row>
    <row r="61" spans="2:18" ht="30" customHeight="1">
      <c r="B61" s="50"/>
      <c r="C61" s="41" t="s">
        <v>35</v>
      </c>
      <c r="D61" s="43">
        <f>B15</f>
        <v>-41.8</v>
      </c>
      <c r="F61" s="41" t="s">
        <v>43</v>
      </c>
      <c r="G61" s="43">
        <f>B26</f>
        <v>15.000000000000004</v>
      </c>
      <c r="Q61" s="39" t="s">
        <v>36</v>
      </c>
      <c r="R61" s="40">
        <f>B42</f>
        <v>-71.8</v>
      </c>
    </row>
    <row r="62" ht="12.75"/>
    <row r="63" spans="1:9" ht="34.5" customHeight="1">
      <c r="A63" s="36"/>
      <c r="D63" s="42" t="s">
        <v>37</v>
      </c>
      <c r="E63" s="44" t="str">
        <f>B44</f>
        <v>OK</v>
      </c>
      <c r="F63" s="45" t="str">
        <f>B50</f>
        <v>YES</v>
      </c>
      <c r="G63" s="46" t="str">
        <f>B48</f>
        <v>ok</v>
      </c>
      <c r="I63" s="54" t="s">
        <v>34</v>
      </c>
    </row>
    <row r="64" ht="21">
      <c r="B64" s="35"/>
    </row>
    <row r="65" ht="12.75"/>
    <row r="69" ht="12.75"/>
    <row r="71" ht="12.75"/>
    <row r="72" ht="12.75"/>
    <row r="73" ht="12.75"/>
    <row r="74" ht="12.75"/>
    <row r="75" ht="12.75"/>
    <row r="76" ht="12.75"/>
    <row r="77" ht="12.75"/>
    <row r="78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sheetProtection password="B8B4" sheet="1" selectLockedCells="1" autoFilter="0" pivotTables="0"/>
  <protectedRanges>
    <protectedRange password="C2A7" sqref="B4" name="Plage1"/>
  </protectedRange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2016-01-03T17:32:48Z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